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4675" windowHeight="1204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list'!$F$5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Položky!$A$1:$G$223</definedName>
    <definedName name="_xlnm.Print_Area" localSheetId="1">Rekapitulace!$A$1:$I$37</definedName>
    <definedName name="PocetMJ">'Krycí list'!$G$8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22" i="3"/>
  <c r="BD222"/>
  <c r="BD223" s="1"/>
  <c r="H22" i="2" s="1"/>
  <c r="BC222" i="3"/>
  <c r="BA222"/>
  <c r="G222"/>
  <c r="BB222" s="1"/>
  <c r="BE220"/>
  <c r="BD220"/>
  <c r="BC220"/>
  <c r="BA220"/>
  <c r="G220"/>
  <c r="BB220" s="1"/>
  <c r="BE218"/>
  <c r="BD218"/>
  <c r="BC218"/>
  <c r="BC223" s="1"/>
  <c r="G22" i="2" s="1"/>
  <c r="BA218" i="3"/>
  <c r="G218"/>
  <c r="BB218" s="1"/>
  <c r="B22" i="2"/>
  <c r="A22"/>
  <c r="BE223" i="3"/>
  <c r="I22" i="2" s="1"/>
  <c r="BA223" i="3"/>
  <c r="E22" i="2" s="1"/>
  <c r="C223" i="3"/>
  <c r="BE215"/>
  <c r="BD215"/>
  <c r="BC215"/>
  <c r="BA215"/>
  <c r="G215"/>
  <c r="BB215" s="1"/>
  <c r="BE214"/>
  <c r="BD214"/>
  <c r="BC214"/>
  <c r="BA214"/>
  <c r="G214"/>
  <c r="BB214" s="1"/>
  <c r="BE213"/>
  <c r="BD213"/>
  <c r="BC213"/>
  <c r="BA213"/>
  <c r="G213"/>
  <c r="BB213" s="1"/>
  <c r="BE211"/>
  <c r="BD211"/>
  <c r="BC211"/>
  <c r="BA211"/>
  <c r="G211"/>
  <c r="BB211" s="1"/>
  <c r="B21" i="2"/>
  <c r="A21"/>
  <c r="C216" i="3"/>
  <c r="BE208"/>
  <c r="BE209" s="1"/>
  <c r="I20" i="2" s="1"/>
  <c r="BD208" i="3"/>
  <c r="BC208"/>
  <c r="BA208"/>
  <c r="G208"/>
  <c r="BB208" s="1"/>
  <c r="BE206"/>
  <c r="BD206"/>
  <c r="BC206"/>
  <c r="BA206"/>
  <c r="BA209" s="1"/>
  <c r="E20" i="2" s="1"/>
  <c r="G206" i="3"/>
  <c r="BB206" s="1"/>
  <c r="BE204"/>
  <c r="BD204"/>
  <c r="BC204"/>
  <c r="BA204"/>
  <c r="G204"/>
  <c r="BB204" s="1"/>
  <c r="B20" i="2"/>
  <c r="A20"/>
  <c r="C209" i="3"/>
  <c r="BE201"/>
  <c r="BD201"/>
  <c r="BD202" s="1"/>
  <c r="H19" i="2" s="1"/>
  <c r="BC201" i="3"/>
  <c r="BB201"/>
  <c r="BB202" s="1"/>
  <c r="F19" i="2" s="1"/>
  <c r="G201" i="3"/>
  <c r="BA201" s="1"/>
  <c r="BA202" s="1"/>
  <c r="E19" i="2" s="1"/>
  <c r="B19"/>
  <c r="A19"/>
  <c r="BE202" i="3"/>
  <c r="I19" i="2" s="1"/>
  <c r="BC202" i="3"/>
  <c r="G19" i="2" s="1"/>
  <c r="C202" i="3"/>
  <c r="BE198"/>
  <c r="BD198"/>
  <c r="BC198"/>
  <c r="BB198"/>
  <c r="G198"/>
  <c r="BA198" s="1"/>
  <c r="BE197"/>
  <c r="BD197"/>
  <c r="BC197"/>
  <c r="BB197"/>
  <c r="G197"/>
  <c r="BA197" s="1"/>
  <c r="BE196"/>
  <c r="BD196"/>
  <c r="BC196"/>
  <c r="BB196"/>
  <c r="G196"/>
  <c r="BA196" s="1"/>
  <c r="BE195"/>
  <c r="BD195"/>
  <c r="BC195"/>
  <c r="BB195"/>
  <c r="G195"/>
  <c r="BA195" s="1"/>
  <c r="BE194"/>
  <c r="BD194"/>
  <c r="BC194"/>
  <c r="BB194"/>
  <c r="G194"/>
  <c r="BA194" s="1"/>
  <c r="BE193"/>
  <c r="BD193"/>
  <c r="BC193"/>
  <c r="BC199" s="1"/>
  <c r="G18" i="2" s="1"/>
  <c r="BB193" i="3"/>
  <c r="G193"/>
  <c r="BA193" s="1"/>
  <c r="B18" i="2"/>
  <c r="A18"/>
  <c r="C199" i="3"/>
  <c r="BE190"/>
  <c r="BE191" s="1"/>
  <c r="I17" i="2" s="1"/>
  <c r="BD190" i="3"/>
  <c r="BC190"/>
  <c r="BB190"/>
  <c r="G190"/>
  <c r="BA190" s="1"/>
  <c r="BE189"/>
  <c r="BD189"/>
  <c r="BC189"/>
  <c r="BB189"/>
  <c r="G189"/>
  <c r="BA189" s="1"/>
  <c r="BE187"/>
  <c r="BD187"/>
  <c r="BC187"/>
  <c r="BB187"/>
  <c r="G187"/>
  <c r="BA187" s="1"/>
  <c r="B17" i="2"/>
  <c r="A17"/>
  <c r="C191" i="3"/>
  <c r="BE183"/>
  <c r="BD183"/>
  <c r="BD185" s="1"/>
  <c r="H16" i="2" s="1"/>
  <c r="BC183" i="3"/>
  <c r="BC185" s="1"/>
  <c r="G16" i="2" s="1"/>
  <c r="BB183" i="3"/>
  <c r="BB185" s="1"/>
  <c r="F16" i="2" s="1"/>
  <c r="G183" i="3"/>
  <c r="BA183" s="1"/>
  <c r="BA185" s="1"/>
  <c r="E16" i="2" s="1"/>
  <c r="B16"/>
  <c r="A16"/>
  <c r="BE185" i="3"/>
  <c r="I16" i="2" s="1"/>
  <c r="C185" i="3"/>
  <c r="BE179"/>
  <c r="BD179"/>
  <c r="BC179"/>
  <c r="BB179"/>
  <c r="G179"/>
  <c r="BA179" s="1"/>
  <c r="BE177"/>
  <c r="BD177"/>
  <c r="BC177"/>
  <c r="BB177"/>
  <c r="G177"/>
  <c r="BA177" s="1"/>
  <c r="BE176"/>
  <c r="BD176"/>
  <c r="BC176"/>
  <c r="BB176"/>
  <c r="G176"/>
  <c r="BA176" s="1"/>
  <c r="BE173"/>
  <c r="BD173"/>
  <c r="BC173"/>
  <c r="BB173"/>
  <c r="G173"/>
  <c r="BA173" s="1"/>
  <c r="BE171"/>
  <c r="BD171"/>
  <c r="BC171"/>
  <c r="BB171"/>
  <c r="G171"/>
  <c r="BA171" s="1"/>
  <c r="BE169"/>
  <c r="BD169"/>
  <c r="BC169"/>
  <c r="BB169"/>
  <c r="G169"/>
  <c r="BA169" s="1"/>
  <c r="BE167"/>
  <c r="BD167"/>
  <c r="BC167"/>
  <c r="BB167"/>
  <c r="G167"/>
  <c r="BA167" s="1"/>
  <c r="BE165"/>
  <c r="BD165"/>
  <c r="BC165"/>
  <c r="BB165"/>
  <c r="G165"/>
  <c r="BA165" s="1"/>
  <c r="BE162"/>
  <c r="BD162"/>
  <c r="BC162"/>
  <c r="BB162"/>
  <c r="G162"/>
  <c r="BA162" s="1"/>
  <c r="B15" i="2"/>
  <c r="A15"/>
  <c r="C181" i="3"/>
  <c r="BE158"/>
  <c r="BD158"/>
  <c r="BC158"/>
  <c r="BB158"/>
  <c r="G158"/>
  <c r="BA158" s="1"/>
  <c r="BE156"/>
  <c r="BD156"/>
  <c r="BC156"/>
  <c r="BB156"/>
  <c r="G156"/>
  <c r="BA156" s="1"/>
  <c r="BE154"/>
  <c r="BD154"/>
  <c r="BC154"/>
  <c r="BB154"/>
  <c r="G154"/>
  <c r="BA154" s="1"/>
  <c r="BE152"/>
  <c r="BD152"/>
  <c r="BC152"/>
  <c r="BB152"/>
  <c r="G152"/>
  <c r="BA152" s="1"/>
  <c r="BE150"/>
  <c r="BD150"/>
  <c r="BC150"/>
  <c r="BB150"/>
  <c r="G150"/>
  <c r="BA150" s="1"/>
  <c r="BE147"/>
  <c r="BD147"/>
  <c r="BC147"/>
  <c r="BB147"/>
  <c r="G147"/>
  <c r="BA147" s="1"/>
  <c r="BE145"/>
  <c r="BD145"/>
  <c r="BC145"/>
  <c r="BB145"/>
  <c r="G145"/>
  <c r="BA145" s="1"/>
  <c r="BE143"/>
  <c r="BD143"/>
  <c r="BC143"/>
  <c r="BB143"/>
  <c r="G143"/>
  <c r="BA143" s="1"/>
  <c r="B14" i="2"/>
  <c r="A14"/>
  <c r="C160" i="3"/>
  <c r="BE140"/>
  <c r="BD140"/>
  <c r="BC140"/>
  <c r="BB140"/>
  <c r="G140"/>
  <c r="BA140" s="1"/>
  <c r="BE139"/>
  <c r="BD139"/>
  <c r="BC139"/>
  <c r="BB139"/>
  <c r="G139"/>
  <c r="BA139" s="1"/>
  <c r="BE138"/>
  <c r="BD138"/>
  <c r="BC138"/>
  <c r="BB138"/>
  <c r="G138"/>
  <c r="BA138" s="1"/>
  <c r="BE137"/>
  <c r="BD137"/>
  <c r="BC137"/>
  <c r="BB137"/>
  <c r="G137"/>
  <c r="BA137" s="1"/>
  <c r="BE136"/>
  <c r="BD136"/>
  <c r="BC136"/>
  <c r="BC141" s="1"/>
  <c r="G13" i="2" s="1"/>
  <c r="BB136" i="3"/>
  <c r="G136"/>
  <c r="BA136" s="1"/>
  <c r="BE135"/>
  <c r="BD135"/>
  <c r="BC135"/>
  <c r="BB135"/>
  <c r="BB141" s="1"/>
  <c r="F13" i="2" s="1"/>
  <c r="G135" i="3"/>
  <c r="BA135" s="1"/>
  <c r="B13" i="2"/>
  <c r="A13"/>
  <c r="C141" i="3"/>
  <c r="BE132"/>
  <c r="BD132"/>
  <c r="BC132"/>
  <c r="BB132"/>
  <c r="G132"/>
  <c r="BA132" s="1"/>
  <c r="BE131"/>
  <c r="BD131"/>
  <c r="BC131"/>
  <c r="BB131"/>
  <c r="G131"/>
  <c r="BA131" s="1"/>
  <c r="BE130"/>
  <c r="BD130"/>
  <c r="BC130"/>
  <c r="BB130"/>
  <c r="G130"/>
  <c r="BA130" s="1"/>
  <c r="BE129"/>
  <c r="BD129"/>
  <c r="BC129"/>
  <c r="BB129"/>
  <c r="G129"/>
  <c r="BA129" s="1"/>
  <c r="BE127"/>
  <c r="BD127"/>
  <c r="BC127"/>
  <c r="BB127"/>
  <c r="G127"/>
  <c r="BA127" s="1"/>
  <c r="B12" i="2"/>
  <c r="A12"/>
  <c r="C133" i="3"/>
  <c r="BE123"/>
  <c r="BD123"/>
  <c r="BC123"/>
  <c r="BB123"/>
  <c r="G123"/>
  <c r="BA123" s="1"/>
  <c r="BE121"/>
  <c r="BD121"/>
  <c r="BC121"/>
  <c r="BB121"/>
  <c r="G121"/>
  <c r="BA121" s="1"/>
  <c r="BE119"/>
  <c r="BD119"/>
  <c r="BC119"/>
  <c r="BB119"/>
  <c r="G119"/>
  <c r="BA119" s="1"/>
  <c r="BE117"/>
  <c r="BD117"/>
  <c r="BC117"/>
  <c r="BB117"/>
  <c r="G117"/>
  <c r="BA117" s="1"/>
  <c r="BE115"/>
  <c r="BD115"/>
  <c r="BC115"/>
  <c r="BB115"/>
  <c r="G115"/>
  <c r="BA115" s="1"/>
  <c r="BE112"/>
  <c r="BD112"/>
  <c r="BC112"/>
  <c r="BB112"/>
  <c r="BB125" s="1"/>
  <c r="F11" i="2" s="1"/>
  <c r="G112" i="3"/>
  <c r="BA112" s="1"/>
  <c r="BE110"/>
  <c r="BD110"/>
  <c r="BC110"/>
  <c r="BB110"/>
  <c r="G110"/>
  <c r="BA110" s="1"/>
  <c r="BE107"/>
  <c r="BD107"/>
  <c r="BC107"/>
  <c r="BB107"/>
  <c r="G107"/>
  <c r="BA107" s="1"/>
  <c r="BE105"/>
  <c r="BD105"/>
  <c r="BC105"/>
  <c r="BB105"/>
  <c r="G105"/>
  <c r="BA105" s="1"/>
  <c r="BE103"/>
  <c r="BD103"/>
  <c r="BC103"/>
  <c r="BB103"/>
  <c r="G103"/>
  <c r="BA103" s="1"/>
  <c r="BE101"/>
  <c r="BD101"/>
  <c r="BC101"/>
  <c r="BB101"/>
  <c r="G101"/>
  <c r="BA101" s="1"/>
  <c r="BE99"/>
  <c r="BD99"/>
  <c r="BC99"/>
  <c r="BB99"/>
  <c r="G99"/>
  <c r="BA99" s="1"/>
  <c r="BE97"/>
  <c r="BD97"/>
  <c r="BC97"/>
  <c r="BB97"/>
  <c r="BA97"/>
  <c r="G97"/>
  <c r="B11" i="2"/>
  <c r="A11"/>
  <c r="C125" i="3"/>
  <c r="BE94"/>
  <c r="BD94"/>
  <c r="BC94"/>
  <c r="BB94"/>
  <c r="G94"/>
  <c r="BA94" s="1"/>
  <c r="BE92"/>
  <c r="BE95" s="1"/>
  <c r="I10" i="2" s="1"/>
  <c r="BD92" i="3"/>
  <c r="BC92"/>
  <c r="BC95" s="1"/>
  <c r="G10" i="2" s="1"/>
  <c r="BB92" i="3"/>
  <c r="BB95" s="1"/>
  <c r="F10" i="2" s="1"/>
  <c r="G92" i="3"/>
  <c r="BA92" s="1"/>
  <c r="BE90"/>
  <c r="BD90"/>
  <c r="BD95" s="1"/>
  <c r="H10" i="2" s="1"/>
  <c r="BC90" i="3"/>
  <c r="BB90"/>
  <c r="BA90"/>
  <c r="G90"/>
  <c r="B10" i="2"/>
  <c r="A10"/>
  <c r="C95" i="3"/>
  <c r="BE86"/>
  <c r="BD86"/>
  <c r="BC86"/>
  <c r="BB86"/>
  <c r="G86"/>
  <c r="BA86" s="1"/>
  <c r="BE84"/>
  <c r="BD84"/>
  <c r="BC84"/>
  <c r="BB84"/>
  <c r="G84"/>
  <c r="BA84" s="1"/>
  <c r="BE82"/>
  <c r="BD82"/>
  <c r="BC82"/>
  <c r="BB82"/>
  <c r="G82"/>
  <c r="BA82" s="1"/>
  <c r="BE80"/>
  <c r="BD80"/>
  <c r="BC80"/>
  <c r="BB80"/>
  <c r="G80"/>
  <c r="BA80" s="1"/>
  <c r="BE78"/>
  <c r="BD78"/>
  <c r="BC78"/>
  <c r="BB78"/>
  <c r="G78"/>
  <c r="BA78" s="1"/>
  <c r="BE77"/>
  <c r="BD77"/>
  <c r="BC77"/>
  <c r="BB77"/>
  <c r="BA77"/>
  <c r="G77"/>
  <c r="BE75"/>
  <c r="BD75"/>
  <c r="BC75"/>
  <c r="BB75"/>
  <c r="G75"/>
  <c r="BA75" s="1"/>
  <c r="BE73"/>
  <c r="BD73"/>
  <c r="BC73"/>
  <c r="BB73"/>
  <c r="BA73"/>
  <c r="G73"/>
  <c r="BE72"/>
  <c r="BD72"/>
  <c r="BC72"/>
  <c r="BB72"/>
  <c r="G72"/>
  <c r="BA72" s="1"/>
  <c r="BE70"/>
  <c r="BD70"/>
  <c r="BC70"/>
  <c r="BB70"/>
  <c r="BA70"/>
  <c r="G70"/>
  <c r="BE68"/>
  <c r="BD68"/>
  <c r="BC68"/>
  <c r="BB68"/>
  <c r="BA68"/>
  <c r="G68"/>
  <c r="BE65"/>
  <c r="BD65"/>
  <c r="BC65"/>
  <c r="BB65"/>
  <c r="BA65"/>
  <c r="G65"/>
  <c r="BE63"/>
  <c r="BD63"/>
  <c r="BC63"/>
  <c r="BB63"/>
  <c r="G63"/>
  <c r="BA63" s="1"/>
  <c r="BE62"/>
  <c r="BD62"/>
  <c r="BC62"/>
  <c r="BB62"/>
  <c r="BA62"/>
  <c r="G62"/>
  <c r="BE59"/>
  <c r="BD59"/>
  <c r="BC59"/>
  <c r="BB59"/>
  <c r="BA59"/>
  <c r="G59"/>
  <c r="BE57"/>
  <c r="BD57"/>
  <c r="BC57"/>
  <c r="BB57"/>
  <c r="BA57"/>
  <c r="G57"/>
  <c r="BE55"/>
  <c r="BD55"/>
  <c r="BC55"/>
  <c r="BB55"/>
  <c r="G55"/>
  <c r="BA55" s="1"/>
  <c r="BE52"/>
  <c r="BD52"/>
  <c r="BC52"/>
  <c r="BB52"/>
  <c r="BA52"/>
  <c r="G52"/>
  <c r="BE50"/>
  <c r="BD50"/>
  <c r="BC50"/>
  <c r="BB50"/>
  <c r="BB88" s="1"/>
  <c r="F9" i="2" s="1"/>
  <c r="BA50" i="3"/>
  <c r="G50"/>
  <c r="BE48"/>
  <c r="BD48"/>
  <c r="BC48"/>
  <c r="BB48"/>
  <c r="G48"/>
  <c r="BA48" s="1"/>
  <c r="B9" i="2"/>
  <c r="A9"/>
  <c r="C88" i="3"/>
  <c r="BE44"/>
  <c r="BD44"/>
  <c r="BC44"/>
  <c r="BC46" s="1"/>
  <c r="G8" i="2" s="1"/>
  <c r="BB44" i="3"/>
  <c r="G44"/>
  <c r="BA44" s="1"/>
  <c r="BE43"/>
  <c r="BD43"/>
  <c r="BC43"/>
  <c r="BB43"/>
  <c r="G43"/>
  <c r="BA43" s="1"/>
  <c r="B8" i="2"/>
  <c r="A8"/>
  <c r="BB46" i="3"/>
  <c r="F8" i="2" s="1"/>
  <c r="C46" i="3"/>
  <c r="BE40"/>
  <c r="BD40"/>
  <c r="BC40"/>
  <c r="BB40"/>
  <c r="G40"/>
  <c r="BA40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BA36"/>
  <c r="G36"/>
  <c r="BE32"/>
  <c r="BD32"/>
  <c r="BC32"/>
  <c r="BB32"/>
  <c r="G32"/>
  <c r="BA32" s="1"/>
  <c r="BE31"/>
  <c r="BD31"/>
  <c r="BC31"/>
  <c r="BB31"/>
  <c r="G31"/>
  <c r="BA31" s="1"/>
  <c r="BE29"/>
  <c r="BD29"/>
  <c r="BC29"/>
  <c r="BB29"/>
  <c r="G29"/>
  <c r="BA29" s="1"/>
  <c r="BE27"/>
  <c r="BD27"/>
  <c r="BC27"/>
  <c r="BB27"/>
  <c r="BA27"/>
  <c r="G27"/>
  <c r="BE26"/>
  <c r="BD26"/>
  <c r="BC26"/>
  <c r="BB26"/>
  <c r="G26"/>
  <c r="BA26" s="1"/>
  <c r="BE24"/>
  <c r="BD24"/>
  <c r="BC24"/>
  <c r="BB24"/>
  <c r="G24"/>
  <c r="BA24" s="1"/>
  <c r="BE22"/>
  <c r="BD22"/>
  <c r="BC22"/>
  <c r="BB22"/>
  <c r="BA22"/>
  <c r="G22"/>
  <c r="BE21"/>
  <c r="BD21"/>
  <c r="BC21"/>
  <c r="BB21"/>
  <c r="G21"/>
  <c r="BA21" s="1"/>
  <c r="BE19"/>
  <c r="BD19"/>
  <c r="BC19"/>
  <c r="BB19"/>
  <c r="BA19"/>
  <c r="G19"/>
  <c r="BE18"/>
  <c r="BD18"/>
  <c r="BC18"/>
  <c r="BB18"/>
  <c r="G18"/>
  <c r="BA18" s="1"/>
  <c r="BE15"/>
  <c r="BD15"/>
  <c r="BC15"/>
  <c r="BB15"/>
  <c r="BA15"/>
  <c r="G15"/>
  <c r="BE12"/>
  <c r="BD12"/>
  <c r="BC12"/>
  <c r="BB12"/>
  <c r="G12"/>
  <c r="BA12" s="1"/>
  <c r="BE11"/>
  <c r="BD11"/>
  <c r="BC11"/>
  <c r="BB11"/>
  <c r="BA11"/>
  <c r="G11"/>
  <c r="BE8"/>
  <c r="BD8"/>
  <c r="BC8"/>
  <c r="BB8"/>
  <c r="G8"/>
  <c r="BA8" s="1"/>
  <c r="B7" i="2"/>
  <c r="A7"/>
  <c r="C41" i="3"/>
  <c r="E4"/>
  <c r="C4"/>
  <c r="F3"/>
  <c r="C3"/>
  <c r="C2" i="2"/>
  <c r="C1"/>
  <c r="C33" i="1"/>
  <c r="F33" s="1"/>
  <c r="C31"/>
  <c r="G9"/>
  <c r="D2"/>
  <c r="C2"/>
  <c r="BA216" i="3" l="1"/>
  <c r="E21" i="2" s="1"/>
  <c r="BE216" i="3"/>
  <c r="I21" i="2" s="1"/>
  <c r="BC216" i="3"/>
  <c r="G21" i="2" s="1"/>
  <c r="BD209" i="3"/>
  <c r="H20" i="2" s="1"/>
  <c r="BC209" i="3"/>
  <c r="G20" i="2" s="1"/>
  <c r="BB199" i="3"/>
  <c r="F18" i="2" s="1"/>
  <c r="BE199" i="3"/>
  <c r="I18" i="2" s="1"/>
  <c r="BA191" i="3"/>
  <c r="E17" i="2" s="1"/>
  <c r="BC191" i="3"/>
  <c r="G17" i="2" s="1"/>
  <c r="BC181" i="3"/>
  <c r="G15" i="2" s="1"/>
  <c r="BE181" i="3"/>
  <c r="I15" i="2" s="1"/>
  <c r="BB160" i="3"/>
  <c r="F14" i="2" s="1"/>
  <c r="BE160" i="3"/>
  <c r="I14" i="2" s="1"/>
  <c r="BC160" i="3"/>
  <c r="G14" i="2" s="1"/>
  <c r="BE141" i="3"/>
  <c r="I13" i="2" s="1"/>
  <c r="BB133" i="3"/>
  <c r="F12" i="2" s="1"/>
  <c r="BE133" i="3"/>
  <c r="I12" i="2" s="1"/>
  <c r="BC133" i="3"/>
  <c r="G12" i="2" s="1"/>
  <c r="BD125" i="3"/>
  <c r="H11" i="2" s="1"/>
  <c r="BE125" i="3"/>
  <c r="I11" i="2" s="1"/>
  <c r="BC125" i="3"/>
  <c r="G11" i="2" s="1"/>
  <c r="BA95" i="3"/>
  <c r="E10" i="2" s="1"/>
  <c r="BC88" i="3"/>
  <c r="G9" i="2" s="1"/>
  <c r="BE88" i="3"/>
  <c r="I9" i="2" s="1"/>
  <c r="BD88" i="3"/>
  <c r="H9" i="2" s="1"/>
  <c r="BA46" i="3"/>
  <c r="E8" i="2" s="1"/>
  <c r="BE46" i="3"/>
  <c r="I8" i="2" s="1"/>
  <c r="BD46" i="3"/>
  <c r="H8" i="2" s="1"/>
  <c r="BC41" i="3"/>
  <c r="G7" i="2" s="1"/>
  <c r="BB41" i="3"/>
  <c r="F7" i="2" s="1"/>
  <c r="BD41" i="3"/>
  <c r="H7" i="2" s="1"/>
  <c r="BE41" i="3"/>
  <c r="I7" i="2" s="1"/>
  <c r="G88" i="3"/>
  <c r="G125"/>
  <c r="BD141"/>
  <c r="H13" i="2" s="1"/>
  <c r="BA160" i="3"/>
  <c r="E14" i="2" s="1"/>
  <c r="BD181" i="3"/>
  <c r="H15" i="2" s="1"/>
  <c r="BD199" i="3"/>
  <c r="H18" i="2" s="1"/>
  <c r="BB216" i="3"/>
  <c r="F21" i="2" s="1"/>
  <c r="BA88" i="3"/>
  <c r="E9" i="2" s="1"/>
  <c r="BA133" i="3"/>
  <c r="E12" i="2" s="1"/>
  <c r="BA141" i="3"/>
  <c r="E13" i="2" s="1"/>
  <c r="BA199" i="3"/>
  <c r="E18" i="2" s="1"/>
  <c r="G223" i="3"/>
  <c r="BD191"/>
  <c r="H17" i="2" s="1"/>
  <c r="BB223" i="3"/>
  <c r="F22" i="2" s="1"/>
  <c r="G41" i="3"/>
  <c r="G46"/>
  <c r="BA125"/>
  <c r="E11" i="2" s="1"/>
  <c r="BD160" i="3"/>
  <c r="H14" i="2" s="1"/>
  <c r="BB209" i="3"/>
  <c r="F20" i="2" s="1"/>
  <c r="BD216" i="3"/>
  <c r="H21" i="2" s="1"/>
  <c r="BB181" i="3"/>
  <c r="F15" i="2" s="1"/>
  <c r="G95" i="3"/>
  <c r="BA181"/>
  <c r="E15" i="2" s="1"/>
  <c r="BD133" i="3"/>
  <c r="H12" i="2" s="1"/>
  <c r="BB191" i="3"/>
  <c r="F17" i="2" s="1"/>
  <c r="BA41" i="3"/>
  <c r="E7" i="2" s="1"/>
  <c r="G133" i="3"/>
  <c r="G141"/>
  <c r="G160"/>
  <c r="G181"/>
  <c r="G185"/>
  <c r="G191"/>
  <c r="G199"/>
  <c r="G202"/>
  <c r="G209"/>
  <c r="G216"/>
  <c r="G23" i="2" l="1"/>
  <c r="C15" i="1" s="1"/>
  <c r="I23" i="2"/>
  <c r="C21" i="1" s="1"/>
  <c r="F23" i="2"/>
  <c r="C18" i="1" s="1"/>
  <c r="H23" i="2"/>
  <c r="C16" i="1" s="1"/>
  <c r="E23" i="2"/>
  <c r="G30" l="1"/>
  <c r="I30" s="1"/>
  <c r="G17" i="1" s="1"/>
  <c r="G35" i="2"/>
  <c r="I35" s="1"/>
  <c r="G29"/>
  <c r="I29" s="1"/>
  <c r="G16" i="1" s="1"/>
  <c r="C17"/>
  <c r="C19" s="1"/>
  <c r="C22" s="1"/>
  <c r="G31" i="2"/>
  <c r="I31" s="1"/>
  <c r="G18" i="1" s="1"/>
  <c r="G28" i="2"/>
  <c r="I28" s="1"/>
  <c r="G34"/>
  <c r="I34" s="1"/>
  <c r="G21" i="1" s="1"/>
  <c r="G33" i="2"/>
  <c r="I33" s="1"/>
  <c r="G20" i="1" s="1"/>
  <c r="G32" i="2"/>
  <c r="I32" s="1"/>
  <c r="G19" i="1" s="1"/>
  <c r="H36" i="2" l="1"/>
  <c r="G23" i="1" s="1"/>
  <c r="C23" s="1"/>
  <c r="F30" s="1"/>
  <c r="G15"/>
  <c r="G22" l="1"/>
  <c r="F31"/>
  <c r="F34" s="1"/>
</calcChain>
</file>

<file path=xl/sharedStrings.xml><?xml version="1.0" encoding="utf-8"?>
<sst xmlns="http://schemas.openxmlformats.org/spreadsheetml/2006/main" count="641" uniqueCount="408">
  <si>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</si>
  <si>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</si>
  <si>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</si>
  <si>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</si>
  <si>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</si>
  <si>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</si>
  <si>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</si>
  <si>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</si>
  <si>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</si>
  <si>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</si>
  <si>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</si>
  <si>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</si>
  <si>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</si>
  <si>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</si>
  <si>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</si>
  <si>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</si>
  <si>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</si>
  <si>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</si>
  <si>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</si>
  <si>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</si>
  <si>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</si>
  <si>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</si>
  <si>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</si>
  <si>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</si>
  <si>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</si>
  <si>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</si>
  <si>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</si>
  <si>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</si>
  <si>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</si>
  <si>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</si>
  <si>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</si>
  <si>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</si>
  <si>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</si>
  <si>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</si>
  <si>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</si>
  <si>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</si>
  <si>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</si>
  <si>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</si>
  <si>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</si>
  <si>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</si>
  <si>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</si>
  <si>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</si>
  <si>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</si>
  <si>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</si>
  <si>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</si>
  <si>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</si>
  <si>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</si>
  <si>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</si>
  <si>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</si>
  <si>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</si>
  <si>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</si>
  <si>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</si>
  <si>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</si>
  <si>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</si>
  <si>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</si>
  <si>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</si>
  <si>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</si>
  <si>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</si>
  <si>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</si>
  <si>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</si>
  <si>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</si>
  <si>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</si>
  <si>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</si>
  <si>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</si>
  <si>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</si>
  <si>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</si>
  <si>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</si>
  <si>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</si>
  <si>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</si>
  <si>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</si>
  <si>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</si>
  <si>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</si>
  <si>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</si>
  <si>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</si>
  <si>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</si>
  <si>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</si>
  <si>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D.2. Zpev.plochy , schodiště a OS</t>
  </si>
  <si>
    <t>113106211R00</t>
  </si>
  <si>
    <t>Rozebrání dlažeb z velkých kostek v kam. těženém</t>
  </si>
  <si>
    <t>m2</t>
  </si>
  <si>
    <t>152+12+5</t>
  </si>
  <si>
    <t>(23+30,5)*0,4</t>
  </si>
  <si>
    <t>113151114R00</t>
  </si>
  <si>
    <t>Frézování krytu pl.do 500 m2,pruh do 75 cm,tl.5 cm</t>
  </si>
  <si>
    <t>113202111R00</t>
  </si>
  <si>
    <t>Vytrhání obrub z krajníků nebo obrubníků stojatých</t>
  </si>
  <si>
    <t>m</t>
  </si>
  <si>
    <t>chodník a schod.: 31+12*2+8*2</t>
  </si>
  <si>
    <t>komunikace:17+13*2+5</t>
  </si>
  <si>
    <t>122201101R00</t>
  </si>
  <si>
    <t>Odkopávky nezapažené v hor. 3 do 100 m3</t>
  </si>
  <si>
    <t>m3</t>
  </si>
  <si>
    <t>chodníky: (107+37)*0,4</t>
  </si>
  <si>
    <t>schodiště: 15*0,5</t>
  </si>
  <si>
    <t>122201109R00</t>
  </si>
  <si>
    <t>Příplatek za lepivost - odkopávky v hor. 3</t>
  </si>
  <si>
    <t>132301101R00</t>
  </si>
  <si>
    <t>Hloubení rýh šířky do 60 cm v hor.4 do 100 m3</t>
  </si>
  <si>
    <t>OS: (13+2)*1,2*0,8+(4,6+2,8+2,85+4,2*2+2)*0,75*0,8</t>
  </si>
  <si>
    <t>132301109R00</t>
  </si>
  <si>
    <t>Příplatek za lepivost - hloubení rýh 60 cm v hor.4</t>
  </si>
  <si>
    <t>162201102R00</t>
  </si>
  <si>
    <t>Vodorovné přemístění výkopku z hor.1-4 do 50 m</t>
  </si>
  <si>
    <t>65,1+26,79</t>
  </si>
  <si>
    <t>162601101R00</t>
  </si>
  <si>
    <t>Vodorovné přemístění výkopku z hor.1-4 do 4000 m</t>
  </si>
  <si>
    <t>91,9-18,26</t>
  </si>
  <si>
    <t>171201201RT1</t>
  </si>
  <si>
    <t>Uložení sypaniny na skládku včetně poplatku za skládku</t>
  </si>
  <si>
    <t>174101101R00</t>
  </si>
  <si>
    <t>Zásyp jam, rýh, šachet se zhutněním rýha-kanalizace</t>
  </si>
  <si>
    <t>5*0,6*1</t>
  </si>
  <si>
    <t>175101101R00</t>
  </si>
  <si>
    <t>Obsyp potrubí bez prohození sypaniny</t>
  </si>
  <si>
    <t>5*0,6*0,3</t>
  </si>
  <si>
    <t>175101109R00</t>
  </si>
  <si>
    <t>Příplatek za prohození sypaniny pro obsyp potrubí</t>
  </si>
  <si>
    <t>175101201R00</t>
  </si>
  <si>
    <t>Obsyp objektu bez prohození sypaniny</t>
  </si>
  <si>
    <t>14*0,8*0,3*2</t>
  </si>
  <si>
    <t>(4,6+2,75+2,85+4,2*2+2)*0,3*0,8*2</t>
  </si>
  <si>
    <t>2,2*2*1,5*0,25</t>
  </si>
  <si>
    <t>175101209R00</t>
  </si>
  <si>
    <t>Příplatek za prohození sypaniny pro obsyp objektu</t>
  </si>
  <si>
    <t>182001131R00</t>
  </si>
  <si>
    <t>Plošná úprava terénu, nerovnosti do 20 cm v rovině</t>
  </si>
  <si>
    <t>182201101R00</t>
  </si>
  <si>
    <t>Svahování násypů</t>
  </si>
  <si>
    <t>500/3</t>
  </si>
  <si>
    <t>21690412RZ5</t>
  </si>
  <si>
    <t>Očištění ploch - asf.ploch kom.</t>
  </si>
  <si>
    <t>18</t>
  </si>
  <si>
    <t>Povrchové úpravy terénu</t>
  </si>
  <si>
    <t>180402111R00</t>
  </si>
  <si>
    <t>Založení trávníku parkového výsevem v rovině</t>
  </si>
  <si>
    <t>00572410</t>
  </si>
  <si>
    <t>Směs travní parková II. mírná zátěž PROFI</t>
  </si>
  <si>
    <t>kg</t>
  </si>
  <si>
    <t>500/35</t>
  </si>
  <si>
    <t>2</t>
  </si>
  <si>
    <t>Základy a zvláštní zakládání</t>
  </si>
  <si>
    <t>212572121R00</t>
  </si>
  <si>
    <t>Lože trativodu z kameniva drobného těženého</t>
  </si>
  <si>
    <t>(15+21)*0,4*0,3</t>
  </si>
  <si>
    <t>212755114RX1</t>
  </si>
  <si>
    <t>Trativody z drenážních trubek DN 10 cm bez lože PVC</t>
  </si>
  <si>
    <t>15+21</t>
  </si>
  <si>
    <t>215901101R00</t>
  </si>
  <si>
    <t>Zhutnění podloží z hornin nesoudržných do 92% PS</t>
  </si>
  <si>
    <t>15*1,2+21*0,7</t>
  </si>
  <si>
    <t>150</t>
  </si>
  <si>
    <t>273313611R00</t>
  </si>
  <si>
    <t>Beton základových desek prostý C 16/20 (B 20)</t>
  </si>
  <si>
    <t>1,5*1,2*0,2</t>
  </si>
  <si>
    <t>273321321R00</t>
  </si>
  <si>
    <t>Železobeton základových desek C 20/25 (B 25) schodiště</t>
  </si>
  <si>
    <t>4,8*2,5*0,25</t>
  </si>
  <si>
    <t>273351215R00</t>
  </si>
  <si>
    <t>Bednění stěn základových desek - zřízení</t>
  </si>
  <si>
    <t>2,7*2*0,2</t>
  </si>
  <si>
    <t>4,8*0,25*2</t>
  </si>
  <si>
    <t>273351216R00</t>
  </si>
  <si>
    <t>Bednění stěn základových desek - odstranění</t>
  </si>
  <si>
    <t>273361921RT4</t>
  </si>
  <si>
    <t>Výztuž základových desek ze svařovaných sítí svařovanou sítí - drát 6,0  oka 100/100</t>
  </si>
  <si>
    <t>t</t>
  </si>
  <si>
    <t>4,8*2,5*1,2*0,008*2</t>
  </si>
  <si>
    <t>274272140RT4</t>
  </si>
  <si>
    <t>Zdivo základové z bednicích tvárnic, tl. 30 cm výplň tvárnic betonem C 25/30</t>
  </si>
  <si>
    <t>(3,5+2,9*2+2)*1,5</t>
  </si>
  <si>
    <t>4,2*1,2*2</t>
  </si>
  <si>
    <t>274321311R00</t>
  </si>
  <si>
    <t>Železobeton základových pasů C 16/20 (B 20)</t>
  </si>
  <si>
    <t>15*1*0,8+21*0,55*0,5</t>
  </si>
  <si>
    <t>274351215R00</t>
  </si>
  <si>
    <t>Bednění stěn základových pasů - zřízení</t>
  </si>
  <si>
    <t>15*0,8*2+21*0,5*2</t>
  </si>
  <si>
    <t>274351216R00</t>
  </si>
  <si>
    <t>Bednění stěn základových pasů - odstranění</t>
  </si>
  <si>
    <t>274361411R00</t>
  </si>
  <si>
    <t>Výztuž základových pásů ze svařovaných sítí</t>
  </si>
  <si>
    <t>15*1,2*0,0085+21*0,8*0,0085</t>
  </si>
  <si>
    <t>289474221R00</t>
  </si>
  <si>
    <t>Spár.zdiva hl.do 3 cm akt.maltou z lom.kamene hr.</t>
  </si>
  <si>
    <t>(15+3)*2,2*1,1</t>
  </si>
  <si>
    <t>289905211R00</t>
  </si>
  <si>
    <t>Úprava spár zdiva řádkového/kvádr. uhlazením</t>
  </si>
  <si>
    <t>311211126R00</t>
  </si>
  <si>
    <t>Zdivo nadzákladové z lomového kamene na MC 15</t>
  </si>
  <si>
    <t>15*2,2*0,5</t>
  </si>
  <si>
    <t>311361821R00</t>
  </si>
  <si>
    <t>Výztuž nadzákladových zdí z betonářské ocelí 10505</t>
  </si>
  <si>
    <t>21*4*1,5*1,2*0,001</t>
  </si>
  <si>
    <t>317471111R00</t>
  </si>
  <si>
    <t>Ukončující římsy zdí s torkr.pláštěm z aktiv.malty oprava spec.maltou pro beton 5-30mm</t>
  </si>
  <si>
    <t>15*0,6*0,1</t>
  </si>
  <si>
    <t>326312411R00</t>
  </si>
  <si>
    <t>Zdivo nadzákl. z bet. prost.,do 3m3, B12,5(C12/15) obetonování plast.VŠ</t>
  </si>
  <si>
    <t>327361040R00</t>
  </si>
  <si>
    <t>Výztuž zdí a valů ze svařovaných sítí</t>
  </si>
  <si>
    <t>2,7*2*2*1,2*0,006</t>
  </si>
  <si>
    <t>3</t>
  </si>
  <si>
    <t>Svislé a kompletní konstrukce</t>
  </si>
  <si>
    <t>348924211R00</t>
  </si>
  <si>
    <t>Stříška plotová pro zeď tl.30cm z bet.tvar.přírod.</t>
  </si>
  <si>
    <t>21*1,15</t>
  </si>
  <si>
    <t>434351141R00</t>
  </si>
  <si>
    <t>Bednění stupňů přímočarých - zřízení</t>
  </si>
  <si>
    <t>2,5*10*0,45</t>
  </si>
  <si>
    <t>434351142R00</t>
  </si>
  <si>
    <t>Bednění stupňů přímočarých - odstranění</t>
  </si>
  <si>
    <t>5</t>
  </si>
  <si>
    <t>Komunikace</t>
  </si>
  <si>
    <t>434312141R00</t>
  </si>
  <si>
    <t>Schody v dlažbách, z betonu prostého tř. B 20</t>
  </si>
  <si>
    <t>2,5*10*1,1</t>
  </si>
  <si>
    <t>451311111R00</t>
  </si>
  <si>
    <t>Podklad pod dlažbu z betonu tř. B 7,5 tl. do 10 cm</t>
  </si>
  <si>
    <t>1,5*2,5+0,55*2,5+2,5*1,5</t>
  </si>
  <si>
    <t>564201500U00</t>
  </si>
  <si>
    <t>Podklad  štěrkopísku 25cm - fr.32-63 okap.chodník</t>
  </si>
  <si>
    <t>40</t>
  </si>
  <si>
    <t>564851111R00</t>
  </si>
  <si>
    <t>Podklad ze štěrkodrti po zhutnění tloušťky 15 cm</t>
  </si>
  <si>
    <t>564861111R00</t>
  </si>
  <si>
    <t>Podklad ze štěrkodrti po zhutnění tloušťky 20 cm</t>
  </si>
  <si>
    <t>566903111R00</t>
  </si>
  <si>
    <t>Vyspravení podkladu po překopech kam.hrubě drceným napojení acodrain</t>
  </si>
  <si>
    <t>5*0,8*0,25*2</t>
  </si>
  <si>
    <t>VK: (41+5)*0,8*0,25*2</t>
  </si>
  <si>
    <t>572753111R00</t>
  </si>
  <si>
    <t>Vyrovnání povrchu krytů asfaltovým betonem ACO11 tl.2-3cm</t>
  </si>
  <si>
    <t>236*0,03*2</t>
  </si>
  <si>
    <t>572952111R00</t>
  </si>
  <si>
    <t>Vyspravení krytu po překopu asf.betonem tl.do 5 cm napojení acodrain</t>
  </si>
  <si>
    <t>5*1</t>
  </si>
  <si>
    <t>VK: (41+5)*0,8</t>
  </si>
  <si>
    <t>573211111R00</t>
  </si>
  <si>
    <t>Postřik živičný spojovací z asfaltu 0,5-0,7 kg/m2</t>
  </si>
  <si>
    <t>236</t>
  </si>
  <si>
    <t>577144211U00</t>
  </si>
  <si>
    <t>Asf bet obrus ACO11 II tl 50mm  70/100</t>
  </si>
  <si>
    <t>591111111R00</t>
  </si>
  <si>
    <t>Kladení dlažby velké kostky,lože z kamen.tl. 5 cm</t>
  </si>
  <si>
    <t>110</t>
  </si>
  <si>
    <t>591141111R00</t>
  </si>
  <si>
    <t>Kladení dlažby velké kostky, lože z MC tl. 5 cm</t>
  </si>
  <si>
    <t>3*0,5</t>
  </si>
  <si>
    <t>591211111R00</t>
  </si>
  <si>
    <t>Kladení dlažby drobné kostky,lože z kamen.tl. 5 cm</t>
  </si>
  <si>
    <t>87</t>
  </si>
  <si>
    <t>Potrubí z trub z plastických hmot</t>
  </si>
  <si>
    <t>451573111R00</t>
  </si>
  <si>
    <t>Lože pod potrubí ze štěrkopísku do 63 mm</t>
  </si>
  <si>
    <t>5*0,6*0,15</t>
  </si>
  <si>
    <t>PC87-01</t>
  </si>
  <si>
    <t>Napojení acodrain do kanalizace v komunikaci</t>
  </si>
  <si>
    <t>kpl</t>
  </si>
  <si>
    <t>28611151.A</t>
  </si>
  <si>
    <t>Trubka PVC kanalizační hladká d160x3,6x1000mm SN4</t>
  </si>
  <si>
    <t>kus</t>
  </si>
  <si>
    <t>28614683.A</t>
  </si>
  <si>
    <t>Odbočka 45° PP SN10/4 250/160</t>
  </si>
  <si>
    <t>28615307.A</t>
  </si>
  <si>
    <t>Koleno DN 150 mm 45° PP</t>
  </si>
  <si>
    <t>89</t>
  </si>
  <si>
    <t>Ostatní konstrukce na trubním vedení</t>
  </si>
  <si>
    <t>899331111R00</t>
  </si>
  <si>
    <t>Výšková úprava vstupu do 20 cm, zvýšení poklopu</t>
  </si>
  <si>
    <t>899431111R00</t>
  </si>
  <si>
    <t>Výšková úprava do 20 cm, zvýšení krytu šoupěte</t>
  </si>
  <si>
    <t>PC89-01</t>
  </si>
  <si>
    <t>Demontáž vpustě</t>
  </si>
  <si>
    <t>PC89-03</t>
  </si>
  <si>
    <t>Liniový žlab š.20cm s litinovým roštem do bet.lože C16/20-D40t</t>
  </si>
  <si>
    <t>28697261</t>
  </si>
  <si>
    <t>Šachta vodoměrná  - VŠ H v. 2200 mm 900x1200mm - plastová vč. pokl,žebř. a madel</t>
  </si>
  <si>
    <t>55243440</t>
  </si>
  <si>
    <t>Poklop na vstupní šachtu 600 C 250 plastový-VŠ, rev.šachta</t>
  </si>
  <si>
    <t>9</t>
  </si>
  <si>
    <t>Ostatní konstrukce, bourání</t>
  </si>
  <si>
    <t>434191423R00</t>
  </si>
  <si>
    <t>Osazení stupňů kamenných na desku, pemrlovaných</t>
  </si>
  <si>
    <t>916261111R00</t>
  </si>
  <si>
    <t>Osazení přídlažby z kostek drobných,s boční opěrou pro acodrain</t>
  </si>
  <si>
    <t>4*2</t>
  </si>
  <si>
    <t>960191241R00</t>
  </si>
  <si>
    <t>Bourání konstrukcí z kamenných kvádrů</t>
  </si>
  <si>
    <t>7*0,4*3,5</t>
  </si>
  <si>
    <t>(6,5+13)*2,5*0,4</t>
  </si>
  <si>
    <t>961021311R00</t>
  </si>
  <si>
    <t>Bourání základů ze zdiva kamenného</t>
  </si>
  <si>
    <t>27*0,6*0,7</t>
  </si>
  <si>
    <t>963022819R00</t>
  </si>
  <si>
    <t>Bourání kamenných.schodišťových stupňů</t>
  </si>
  <si>
    <t>12*3+6*6</t>
  </si>
  <si>
    <t>58380120.A</t>
  </si>
  <si>
    <t>Kostka dlažební drobná 8/10 tř. 1  1t = 5 m2</t>
  </si>
  <si>
    <t>40/5*1,1</t>
  </si>
  <si>
    <t>58380155</t>
  </si>
  <si>
    <t>Kostka dlažební velká  15 -17 cm   1t=2,5m2</t>
  </si>
  <si>
    <t>T</t>
  </si>
  <si>
    <t>110/2,5*1,1/3</t>
  </si>
  <si>
    <t>58388010</t>
  </si>
  <si>
    <t>Stupeň schod. plný 150x300x1000 rovná podstupnice</t>
  </si>
  <si>
    <t>25*1,2</t>
  </si>
  <si>
    <t>91</t>
  </si>
  <si>
    <t>Doplňující práce na komunikaci</t>
  </si>
  <si>
    <t>916561111RT4</t>
  </si>
  <si>
    <t>Osazení záhon.obrubníků do lože z B 12,5 s opěrou vč obrubníku   100/5/20</t>
  </si>
  <si>
    <t>11,5+3,5+10*2+1,5+2*3</t>
  </si>
  <si>
    <t>11+35</t>
  </si>
  <si>
    <t>917161111RT3</t>
  </si>
  <si>
    <t>Osazení lež. obrub.kamen. s opěrou, lože z BP 12,5 včetně kamen. obrubníku OP 3  25 x 20</t>
  </si>
  <si>
    <t>36+3</t>
  </si>
  <si>
    <t>917762111RT7</t>
  </si>
  <si>
    <t>Osazení ležat. obrub. bet. s opěrou, lože z B 12,5 včetně obrubníku ABO 2 - 15 100/15/25</t>
  </si>
  <si>
    <t>5+4</t>
  </si>
  <si>
    <t>917832111RT5</t>
  </si>
  <si>
    <t>Osazení stojat. obrub. bet. bez opěry,lože z B12,5 včetně obrubníku ABO 13 - 10 100/10/25</t>
  </si>
  <si>
    <t>31+23+5+40</t>
  </si>
  <si>
    <t>919731122R00</t>
  </si>
  <si>
    <t>Zarovnání styčné plochy živičné tl. do 10 cm</t>
  </si>
  <si>
    <t>5*2</t>
  </si>
  <si>
    <t>919735112R00</t>
  </si>
  <si>
    <t>Řezání stávajícího živičného krytu tl. 5 - 10 cm</t>
  </si>
  <si>
    <t>5+9</t>
  </si>
  <si>
    <t>VK: 41*2+5*2</t>
  </si>
  <si>
    <t>979024441R00</t>
  </si>
  <si>
    <t>Očištění vybour. obrubníků všech loží a výplní</t>
  </si>
  <si>
    <t>PC91-01</t>
  </si>
  <si>
    <t>Dod. a mtz ocel. zábradlí OS kam. h=0.50m Jákl 50x50,25x25mm - nerez</t>
  </si>
  <si>
    <t>14+2</t>
  </si>
  <si>
    <t>PC91-02</t>
  </si>
  <si>
    <t>Dod+mtz ocel.zábradlí OS +schod h=0,90m Jákl 60*40+25*25mm - nerez</t>
  </si>
  <si>
    <t>18+12</t>
  </si>
  <si>
    <t>94</t>
  </si>
  <si>
    <t>Lešení a stavební výtahy</t>
  </si>
  <si>
    <t>941955001R00</t>
  </si>
  <si>
    <t>Lešení lehké pomocné, výška podlahy do 1,2 m</t>
  </si>
  <si>
    <t>16*2,5+3,5*2</t>
  </si>
  <si>
    <t>95</t>
  </si>
  <si>
    <t>Dokončovací konstrukce na pozemních stavbách</t>
  </si>
  <si>
    <t>953941211R00</t>
  </si>
  <si>
    <t>Osazování konzol nebo kotev pro madla apod.</t>
  </si>
  <si>
    <t>34*2</t>
  </si>
  <si>
    <t>953943113R00</t>
  </si>
  <si>
    <t>Osazení kovových předmětů do zdiva, 15 kg / kus</t>
  </si>
  <si>
    <t>953943121R00</t>
  </si>
  <si>
    <t>Osazení kovových předmětů do betonu, 1 kg / kus</t>
  </si>
  <si>
    <t>98</t>
  </si>
  <si>
    <t>Demolice</t>
  </si>
  <si>
    <t>979081111R00</t>
  </si>
  <si>
    <t xml:space="preserve">Odvoz suti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</si>
  <si>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</si>
  <si>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</si>
  <si>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</si>
  <si>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</si>
  <si>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</si>
  <si>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</si>
  <si>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</si>
  <si>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</si>
  <si>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979999998R00</t>
  </si>
  <si>
    <t xml:space="preserve">Poplatek za skládku suti 5% příměsí </t>
  </si>
  <si>
    <t>99</t>
  </si>
  <si>
    <t>Staveništní přesun hmot</t>
  </si>
  <si>
    <t>998225111R00</t>
  </si>
  <si>
    <t xml:space="preserve">Přesun hmot, pozemní komunikace, kryt živičný </t>
  </si>
  <si>
    <t>711</t>
  </si>
  <si>
    <t>Izolace proti vodě</t>
  </si>
  <si>
    <t>711112132RZ1</t>
  </si>
  <si>
    <t>Izolace proti vlhkosti svis. 2 x MOAL, za studena 2 x lak MOAL + ALPM včetně dodávky</t>
  </si>
  <si>
    <t>27*2</t>
  </si>
  <si>
    <t>711472051RZ4</t>
  </si>
  <si>
    <t>Nopovaná folie-sokl oplocení včetně dodávky fólie</t>
  </si>
  <si>
    <t>31+23+14+3,5</t>
  </si>
  <si>
    <t>998711201R00</t>
  </si>
  <si>
    <t xml:space="preserve">Přesun hmot pro izolace proti vodě, výšky do 6 m </t>
  </si>
  <si>
    <t>767</t>
  </si>
  <si>
    <t>Konstrukce zámečnické</t>
  </si>
  <si>
    <t>767425155R00</t>
  </si>
  <si>
    <t>Montáž závěsné konstrukce v množ. na 1 m2, 2,4 m pro obklad OS</t>
  </si>
  <si>
    <t>(4,6+2,9*2)*1,8+4,2*1</t>
  </si>
  <si>
    <t>PC767-01</t>
  </si>
  <si>
    <t>Kovová 2kř.brána plná vč. ocel.sloupku rozm.3.35x2.0m - Z13</t>
  </si>
  <si>
    <t>PC767-02</t>
  </si>
  <si>
    <t>Oprava oplocení - dvorní trakt h=2.0m repase</t>
  </si>
  <si>
    <t>998767202R00</t>
  </si>
  <si>
    <t xml:space="preserve">Přesun hmot pro zámečnické konstr., výšky do 12 m </t>
  </si>
  <si>
    <t>781</t>
  </si>
  <si>
    <t>Obklady keramické</t>
  </si>
  <si>
    <t>781773112U00</t>
  </si>
  <si>
    <t>Mtž vně obklad keramika lep -9ks/m2 - 1500x750mm na hl.rošt - svislé lamely , lepidlo např. Sika</t>
  </si>
  <si>
    <t>23*1,1</t>
  </si>
  <si>
    <t>597815001A</t>
  </si>
  <si>
    <t>Obklad 1500x750mm lesk světle šedý lepený na hl.rošt</t>
  </si>
  <si>
    <t>25,3</t>
  </si>
  <si>
    <t>998781202R00</t>
  </si>
  <si>
    <t xml:space="preserve">Přesun hmot pro obklady keramické, výšky do 12 m </t>
  </si>
  <si>
    <t>BOZP</t>
  </si>
  <si>
    <t>Dokumentace skut.provedení</t>
  </si>
  <si>
    <t>Geodet.zaměření stavby</t>
  </si>
  <si>
    <t>Podklady pro kolaudaci</t>
  </si>
  <si>
    <t>Zařízení staveniště</t>
  </si>
  <si>
    <t>Provoz investora</t>
  </si>
  <si>
    <t>Kompletační činnost (IČD)</t>
  </si>
  <si>
    <t>Rezerva rozpočtu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</si>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</sst>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2" fillId="0" borderId="55" xfId="1" applyFont="1" applyBorder="1" applyAlignment="1">
      <alignment horizontal="center"/>
    </xf>
    <xf numFmtId="49" fontId="12" fillId="0" borderId="55" xfId="1" applyNumberFormat="1" applyFont="1" applyBorder="1" applyAlignment="1">
      <alignment horizontal="left"/>
    </xf>
    <xf numFmtId="0" fontId="20" fillId="0" borderId="0" xfId="1" applyFont="1" applyAlignment="1">
      <alignment wrapText="1"/>
    </xf>
    <xf numFmtId="4" fontId="21" fillId="5" borderId="55" xfId="1" applyNumberFormat="1" applyFont="1" applyFill="1" applyBorder="1" applyAlignment="1">
      <alignment horizontal="right" wrapText="1"/>
    </xf>
    <xf numFmtId="0" fontId="21" fillId="5" borderId="55" xfId="1" applyFont="1" applyFill="1" applyBorder="1" applyAlignment="1">
      <alignment horizontal="left" wrapText="1"/>
    </xf>
    <xf numFmtId="0" fontId="21" fillId="0" borderId="55" xfId="0" applyFont="1" applyBorder="1" applyAlignment="1">
      <alignment horizontal="right"/>
    </xf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49" fontId="21" fillId="5" borderId="16" xfId="1" applyNumberFormat="1" applyFont="1" applyFill="1" applyBorder="1" applyAlignment="1">
      <alignment horizontal="left" wrapText="1"/>
    </xf>
    <xf numFmtId="49" fontId="22" fillId="0" borderId="0" xfId="0" applyNumberFormat="1" applyFont="1" applyAlignment="1">
      <alignment horizontal="left" wrapText="1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407</v>
      </c>
      <c r="B1" s="2"/>
      <c r="C1" s="2"/>
      <c r="D1" s="2"/>
      <c r="E1" s="2"/>
      <c r="F1" s="2"/>
      <c r="G1" s="2"/>
    </row>
    <row r="2" spans="1:57" ht="12.95" customHeight="1">
      <c r="A2" s="3" t="s">
        <v>0</v>
      </c>
      <c r="B2" s="4"/>
      <c r="C2" s="5">
        <f>Rekapitulace!H1</f>
        <v>2</v>
      </c>
      <c r="D2" s="6" t="str">
        <f>Rekapitulace!G2</f>
        <v>D.2. Zpev.plochy , schodiště a OS</v>
      </c>
      <c r="E2" s="4"/>
      <c r="F2" s="4"/>
      <c r="G2" s="7"/>
    </row>
    <row r="3" spans="1:57" ht="3" customHeight="1">
      <c r="A3" s="8"/>
      <c r="B3" s="9"/>
      <c r="C3" s="8"/>
      <c r="D3" s="8"/>
      <c r="E3" s="8"/>
      <c r="F3" s="8"/>
      <c r="G3" s="10"/>
    </row>
    <row r="4" spans="1:57" ht="12" customHeight="1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>
      <c r="A5" s="15" t="s">
        <v>74</v>
      </c>
      <c r="B5" s="16"/>
      <c r="C5" s="17" t="s">
        <v>75</v>
      </c>
      <c r="D5" s="18"/>
      <c r="E5" s="18"/>
      <c r="F5" s="13"/>
      <c r="G5" s="14"/>
    </row>
    <row r="6" spans="1:57" ht="12.95" customHeight="1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>
      <c r="A7" s="15" t="s">
        <v>71</v>
      </c>
      <c r="B7" s="16"/>
      <c r="C7" s="17" t="s">
        <v>72</v>
      </c>
      <c r="D7" s="18"/>
      <c r="E7" s="18"/>
      <c r="F7" s="24"/>
      <c r="G7" s="14"/>
    </row>
    <row r="8" spans="1:57">
      <c r="A8" s="19" t="s">
        <v>8</v>
      </c>
      <c r="B8" s="21"/>
      <c r="C8" s="182"/>
      <c r="D8" s="183"/>
      <c r="E8" s="25" t="s">
        <v>9</v>
      </c>
      <c r="F8" s="26"/>
      <c r="G8" s="27">
        <v>0</v>
      </c>
      <c r="H8" s="28"/>
      <c r="I8" s="28"/>
    </row>
    <row r="9" spans="1:57">
      <c r="A9" s="19" t="s">
        <v>10</v>
      </c>
      <c r="B9" s="21"/>
      <c r="C9" s="182"/>
      <c r="D9" s="183"/>
      <c r="E9" s="22" t="s">
        <v>11</v>
      </c>
      <c r="F9" s="21"/>
      <c r="G9" s="29">
        <f>IF(PocetMJ=0,,ROUND((F30+F32)/PocetMJ,1))</f>
        <v>0</v>
      </c>
    </row>
    <row r="10" spans="1:57">
      <c r="A10" s="30" t="s">
        <v>12</v>
      </c>
      <c r="B10" s="31"/>
      <c r="C10" s="31"/>
      <c r="D10" s="31"/>
      <c r="E10" s="32" t="s">
        <v>13</v>
      </c>
      <c r="F10" s="31"/>
      <c r="G10" s="33" t="s">
        <v>73</v>
      </c>
    </row>
    <row r="11" spans="1:57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>
      <c r="A12" s="11"/>
      <c r="B12" s="13"/>
      <c r="C12" s="13"/>
      <c r="D12" s="13"/>
      <c r="E12" s="184"/>
      <c r="F12" s="185"/>
      <c r="G12" s="186"/>
    </row>
    <row r="13" spans="1:57" ht="28.5" customHeight="1" thickBot="1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>
      <c r="A15" s="45"/>
      <c r="B15" s="8" t="s">
        <v>19</v>
      </c>
      <c r="C15" s="46">
        <f>Dodavka</f>
        <v>0</v>
      </c>
      <c r="D15" s="47" t="str">
        <f>Rekapitulace!A28</f>
        <v>BOZP</v>
      </c>
      <c r="E15" s="48"/>
      <c r="F15" s="49"/>
      <c r="G15" s="46">
        <f>Rekapitulace!I28</f>
        <v>0</v>
      </c>
    </row>
    <row r="16" spans="1:57" ht="15.95" customHeight="1">
      <c r="A16" s="45" t="s">
        <v>20</v>
      </c>
      <c r="B16" s="8" t="s">
        <v>21</v>
      </c>
      <c r="C16" s="46">
        <f>Mont</f>
        <v>0</v>
      </c>
      <c r="D16" s="30" t="str">
        <f>Rekapitulace!A29</f>
        <v>Dokumentace skut.provedení</v>
      </c>
      <c r="E16" s="50"/>
      <c r="F16" s="51"/>
      <c r="G16" s="46">
        <f>Rekapitulace!I29</f>
        <v>0</v>
      </c>
    </row>
    <row r="17" spans="1:7" ht="15.95" customHeight="1">
      <c r="A17" s="45" t="s">
        <v>22</v>
      </c>
      <c r="B17" s="8" t="s">
        <v>23</v>
      </c>
      <c r="C17" s="46">
        <f>HSV</f>
        <v>0</v>
      </c>
      <c r="D17" s="30" t="str">
        <f>Rekapitulace!A30</f>
        <v>Geodet.zaměření stavby</v>
      </c>
      <c r="E17" s="50"/>
      <c r="F17" s="51"/>
      <c r="G17" s="46">
        <f>Rekapitulace!I30</f>
        <v>0</v>
      </c>
    </row>
    <row r="18" spans="1:7" ht="15.95" customHeight="1">
      <c r="A18" s="52" t="s">
        <v>24</v>
      </c>
      <c r="B18" s="8" t="s">
        <v>25</v>
      </c>
      <c r="C18" s="46">
        <f>PSV</f>
        <v>0</v>
      </c>
      <c r="D18" s="30" t="str">
        <f>Rekapitulace!A31</f>
        <v>Podklady pro kolaudaci</v>
      </c>
      <c r="E18" s="50"/>
      <c r="F18" s="51"/>
      <c r="G18" s="46">
        <f>Rekapitulace!I31</f>
        <v>0</v>
      </c>
    </row>
    <row r="19" spans="1:7" ht="15.95" customHeight="1">
      <c r="A19" s="53" t="s">
        <v>26</v>
      </c>
      <c r="B19" s="8"/>
      <c r="C19" s="46">
        <f>SUM(C15:C18)</f>
        <v>0</v>
      </c>
      <c r="D19" s="54" t="str">
        <f>Rekapitulace!A32</f>
        <v>Zařízení staveniště</v>
      </c>
      <c r="E19" s="50"/>
      <c r="F19" s="51"/>
      <c r="G19" s="46">
        <f>Rekapitulace!I32</f>
        <v>0</v>
      </c>
    </row>
    <row r="20" spans="1:7" ht="15.95" customHeight="1">
      <c r="A20" s="53"/>
      <c r="B20" s="8"/>
      <c r="C20" s="46"/>
      <c r="D20" s="30" t="str">
        <f>Rekapitulace!A33</f>
        <v>Provoz investora</v>
      </c>
      <c r="E20" s="50"/>
      <c r="F20" s="51"/>
      <c r="G20" s="46">
        <f>Rekapitulace!I33</f>
        <v>0</v>
      </c>
    </row>
    <row r="21" spans="1:7" ht="15.95" customHeight="1">
      <c r="A21" s="53" t="s">
        <v>27</v>
      </c>
      <c r="B21" s="8"/>
      <c r="C21" s="46">
        <f>HZS</f>
        <v>0</v>
      </c>
      <c r="D21" s="30" t="str">
        <f>Rekapitulace!A34</f>
        <v>Kompletační činnost (IČD)</v>
      </c>
      <c r="E21" s="50"/>
      <c r="F21" s="51"/>
      <c r="G21" s="46">
        <f>Rekapitulace!I34</f>
        <v>0</v>
      </c>
    </row>
    <row r="22" spans="1:7" ht="15.95" customHeight="1">
      <c r="A22" s="11" t="s">
        <v>28</v>
      </c>
      <c r="B22" s="13"/>
      <c r="C22" s="46">
        <f>C19+C21</f>
        <v>0</v>
      </c>
      <c r="D22" s="30" t="s">
        <v>29</v>
      </c>
      <c r="E22" s="50"/>
      <c r="F22" s="51"/>
      <c r="G22" s="46">
        <f>G23-SUM(G15:G21)</f>
        <v>0</v>
      </c>
    </row>
    <row r="23" spans="1:7" ht="15.95" customHeight="1" thickBot="1">
      <c r="A23" s="30" t="s">
        <v>30</v>
      </c>
      <c r="B23" s="31"/>
      <c r="C23" s="55">
        <f>C22+G23</f>
        <v>0</v>
      </c>
      <c r="D23" s="56" t="s">
        <v>31</v>
      </c>
      <c r="E23" s="57"/>
      <c r="F23" s="58"/>
      <c r="G23" s="46">
        <f>VRN</f>
        <v>0</v>
      </c>
    </row>
    <row r="24" spans="1:7">
      <c r="A24" s="59" t="s">
        <v>32</v>
      </c>
      <c r="B24" s="60"/>
      <c r="C24" s="61" t="s">
        <v>33</v>
      </c>
      <c r="D24" s="60"/>
      <c r="E24" s="61" t="s">
        <v>34</v>
      </c>
      <c r="F24" s="60"/>
      <c r="G24" s="62"/>
    </row>
    <row r="25" spans="1:7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>
      <c r="A26" s="11" t="s">
        <v>36</v>
      </c>
      <c r="B26" s="63"/>
      <c r="C26" s="34" t="s">
        <v>36</v>
      </c>
      <c r="D26" s="13"/>
      <c r="E26" s="34" t="s">
        <v>36</v>
      </c>
      <c r="F26" s="13"/>
      <c r="G26" s="14"/>
    </row>
    <row r="27" spans="1:7">
      <c r="A27" s="11"/>
      <c r="B27" s="64"/>
      <c r="C27" s="34" t="s">
        <v>37</v>
      </c>
      <c r="D27" s="13"/>
      <c r="E27" s="34" t="s">
        <v>38</v>
      </c>
      <c r="F27" s="13"/>
      <c r="G27" s="14"/>
    </row>
    <row r="28" spans="1:7">
      <c r="A28" s="11"/>
      <c r="B28" s="13"/>
      <c r="C28" s="34"/>
      <c r="D28" s="13"/>
      <c r="E28" s="34"/>
      <c r="F28" s="13"/>
      <c r="G28" s="14"/>
    </row>
    <row r="29" spans="1:7" ht="94.5" customHeight="1">
      <c r="A29" s="11"/>
      <c r="B29" s="13"/>
      <c r="C29" s="34"/>
      <c r="D29" s="13"/>
      <c r="E29" s="34"/>
      <c r="F29" s="13"/>
      <c r="G29" s="14"/>
    </row>
    <row r="30" spans="1:7">
      <c r="A30" s="19" t="s">
        <v>39</v>
      </c>
      <c r="B30" s="21"/>
      <c r="C30" s="65">
        <v>21</v>
      </c>
      <c r="D30" s="21" t="s">
        <v>40</v>
      </c>
      <c r="E30" s="22"/>
      <c r="F30" s="66">
        <f>ROUND(C23-F32,0)</f>
        <v>0</v>
      </c>
      <c r="G30" s="23"/>
    </row>
    <row r="31" spans="1:7">
      <c r="A31" s="19" t="s">
        <v>41</v>
      </c>
      <c r="B31" s="21"/>
      <c r="C31" s="65">
        <f>SazbaDPH1</f>
        <v>21</v>
      </c>
      <c r="D31" s="21" t="s">
        <v>40</v>
      </c>
      <c r="E31" s="22"/>
      <c r="F31" s="67">
        <f>ROUND(PRODUCT(F30,C31/100),1)</f>
        <v>0</v>
      </c>
      <c r="G31" s="33"/>
    </row>
    <row r="32" spans="1:7">
      <c r="A32" s="19" t="s">
        <v>39</v>
      </c>
      <c r="B32" s="21"/>
      <c r="C32" s="65">
        <v>0</v>
      </c>
      <c r="D32" s="21" t="s">
        <v>40</v>
      </c>
      <c r="E32" s="22"/>
      <c r="F32" s="66">
        <v>0</v>
      </c>
      <c r="G32" s="23"/>
    </row>
    <row r="33" spans="1:8">
      <c r="A33" s="19" t="s">
        <v>41</v>
      </c>
      <c r="B33" s="21"/>
      <c r="C33" s="65">
        <f>SazbaDPH2</f>
        <v>0</v>
      </c>
      <c r="D33" s="21" t="s">
        <v>40</v>
      </c>
      <c r="E33" s="22"/>
      <c r="F33" s="67">
        <f>ROUND(PRODUCT(F32,C33/100),1)</f>
        <v>0</v>
      </c>
      <c r="G33" s="33"/>
    </row>
    <row r="34" spans="1:8" s="73" customFormat="1" ht="19.5" customHeight="1" thickBot="1">
      <c r="A34" s="68" t="s">
        <v>42</v>
      </c>
      <c r="B34" s="69"/>
      <c r="C34" s="69"/>
      <c r="D34" s="69"/>
      <c r="E34" s="70"/>
      <c r="F34" s="71">
        <f>CEILING(SUM(F30:F33),1)</f>
        <v>0</v>
      </c>
      <c r="G34" s="72"/>
    </row>
    <row r="36" spans="1:8">
      <c r="A36" s="74" t="s">
        <v>43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>
      <c r="A37" s="74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>
      <c r="A38" s="75"/>
      <c r="B38" s="187"/>
      <c r="C38" s="187"/>
      <c r="D38" s="187"/>
      <c r="E38" s="187"/>
      <c r="F38" s="187"/>
      <c r="G38" s="187"/>
      <c r="H38" t="s">
        <v>4</v>
      </c>
    </row>
    <row r="39" spans="1:8">
      <c r="A39" s="75"/>
      <c r="B39" s="187"/>
      <c r="C39" s="187"/>
      <c r="D39" s="187"/>
      <c r="E39" s="187"/>
      <c r="F39" s="187"/>
      <c r="G39" s="187"/>
      <c r="H39" t="s">
        <v>4</v>
      </c>
    </row>
    <row r="40" spans="1:8">
      <c r="A40" s="75"/>
      <c r="B40" s="187"/>
      <c r="C40" s="187"/>
      <c r="D40" s="187"/>
      <c r="E40" s="187"/>
      <c r="F40" s="187"/>
      <c r="G40" s="187"/>
      <c r="H40" t="s">
        <v>4</v>
      </c>
    </row>
    <row r="41" spans="1:8">
      <c r="A41" s="75"/>
      <c r="B41" s="187"/>
      <c r="C41" s="187"/>
      <c r="D41" s="187"/>
      <c r="E41" s="187"/>
      <c r="F41" s="187"/>
      <c r="G41" s="187"/>
      <c r="H41" t="s">
        <v>4</v>
      </c>
    </row>
    <row r="42" spans="1:8">
      <c r="A42" s="75"/>
      <c r="B42" s="187"/>
      <c r="C42" s="187"/>
      <c r="D42" s="187"/>
      <c r="E42" s="187"/>
      <c r="F42" s="187"/>
      <c r="G42" s="187"/>
      <c r="H42" t="s">
        <v>4</v>
      </c>
    </row>
    <row r="43" spans="1:8">
      <c r="A43" s="75"/>
      <c r="B43" s="187"/>
      <c r="C43" s="187"/>
      <c r="D43" s="187"/>
      <c r="E43" s="187"/>
      <c r="F43" s="187"/>
      <c r="G43" s="187"/>
      <c r="H43" t="s">
        <v>4</v>
      </c>
    </row>
    <row r="44" spans="1:8">
      <c r="A44" s="75"/>
      <c r="B44" s="187"/>
      <c r="C44" s="187"/>
      <c r="D44" s="187"/>
      <c r="E44" s="187"/>
      <c r="F44" s="187"/>
      <c r="G44" s="187"/>
      <c r="H44" t="s">
        <v>4</v>
      </c>
    </row>
    <row r="45" spans="1:8" ht="0.75" customHeight="1">
      <c r="A45" s="75"/>
      <c r="B45" s="187"/>
      <c r="C45" s="187"/>
      <c r="D45" s="187"/>
      <c r="E45" s="187"/>
      <c r="F45" s="187"/>
      <c r="G45" s="187"/>
      <c r="H45" t="s">
        <v>4</v>
      </c>
    </row>
    <row r="46" spans="1:8">
      <c r="B46" s="181"/>
      <c r="C46" s="181"/>
      <c r="D46" s="181"/>
      <c r="E46" s="181"/>
      <c r="F46" s="181"/>
      <c r="G46" s="181"/>
    </row>
    <row r="47" spans="1:8">
      <c r="B47" s="181"/>
      <c r="C47" s="181"/>
      <c r="D47" s="181"/>
      <c r="E47" s="181"/>
      <c r="F47" s="181"/>
      <c r="G47" s="181"/>
    </row>
    <row r="48" spans="1:8">
      <c r="B48" s="181"/>
      <c r="C48" s="181"/>
      <c r="D48" s="181"/>
      <c r="E48" s="181"/>
      <c r="F48" s="181"/>
      <c r="G48" s="181"/>
    </row>
    <row r="49" spans="2:7">
      <c r="B49" s="181"/>
      <c r="C49" s="181"/>
      <c r="D49" s="181"/>
      <c r="E49" s="181"/>
      <c r="F49" s="181"/>
      <c r="G49" s="181"/>
    </row>
    <row r="50" spans="2:7">
      <c r="B50" s="181"/>
      <c r="C50" s="181"/>
      <c r="D50" s="181"/>
      <c r="E50" s="181"/>
      <c r="F50" s="181"/>
      <c r="G50" s="181"/>
    </row>
    <row r="51" spans="2:7">
      <c r="B51" s="181"/>
      <c r="C51" s="181"/>
      <c r="D51" s="181"/>
      <c r="E51" s="181"/>
      <c r="F51" s="181"/>
      <c r="G51" s="181"/>
    </row>
    <row r="52" spans="2:7">
      <c r="B52" s="181"/>
      <c r="C52" s="181"/>
      <c r="D52" s="181"/>
      <c r="E52" s="181"/>
      <c r="F52" s="181"/>
      <c r="G52" s="181"/>
    </row>
    <row r="53" spans="2:7">
      <c r="B53" s="181"/>
      <c r="C53" s="181"/>
      <c r="D53" s="181"/>
      <c r="E53" s="181"/>
      <c r="F53" s="181"/>
      <c r="G53" s="181"/>
    </row>
    <row r="54" spans="2:7">
      <c r="B54" s="181"/>
      <c r="C54" s="181"/>
      <c r="D54" s="181"/>
      <c r="E54" s="181"/>
      <c r="F54" s="181"/>
      <c r="G54" s="181"/>
    </row>
    <row r="55" spans="2:7">
      <c r="B55" s="181"/>
      <c r="C55" s="181"/>
      <c r="D55" s="181"/>
      <c r="E55" s="181"/>
      <c r="F55" s="181"/>
      <c r="G55" s="181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8:D8"/>
    <mergeCell ref="C9:D9"/>
    <mergeCell ref="E12:G12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workbookViewId="0">
      <selection activeCell="G39" sqref="G3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8" t="s">
        <v>5</v>
      </c>
      <c r="B1" s="189"/>
      <c r="C1" s="76" t="str">
        <f>CONCATENATE(cislostavby," ",nazevstavby)</f>
        <v>15-001 Obřadní síň Karlov Velké Meziříčí</v>
      </c>
      <c r="D1" s="77"/>
      <c r="E1" s="78"/>
      <c r="F1" s="77"/>
      <c r="G1" s="79" t="s">
        <v>44</v>
      </c>
      <c r="H1" s="80">
        <v>2</v>
      </c>
      <c r="I1" s="81"/>
    </row>
    <row r="2" spans="1:9" ht="13.5" thickBot="1">
      <c r="A2" s="190" t="s">
        <v>1</v>
      </c>
      <c r="B2" s="191"/>
      <c r="C2" s="82" t="str">
        <f>CONCATENATE(cisloobjektu," ",nazevobjektu)</f>
        <v>SO01 Obřadní síň Karlov VM</v>
      </c>
      <c r="D2" s="83"/>
      <c r="E2" s="84"/>
      <c r="F2" s="83"/>
      <c r="G2" s="192" t="s">
        <v>76</v>
      </c>
      <c r="H2" s="193"/>
      <c r="I2" s="194"/>
    </row>
    <row r="3" spans="1:9" ht="13.5" thickTop="1">
      <c r="F3" s="13"/>
    </row>
    <row r="4" spans="1:9" ht="19.5" customHeight="1">
      <c r="A4" s="85" t="s">
        <v>45</v>
      </c>
      <c r="B4" s="86"/>
      <c r="C4" s="86"/>
      <c r="D4" s="86"/>
      <c r="E4" s="87"/>
      <c r="F4" s="86"/>
      <c r="G4" s="86"/>
      <c r="H4" s="86"/>
      <c r="I4" s="86"/>
    </row>
    <row r="5" spans="1:9" ht="13.5" thickBot="1"/>
    <row r="6" spans="1:9" s="13" customFormat="1" ht="13.5" thickBot="1">
      <c r="A6" s="88"/>
      <c r="B6" s="89" t="s">
        <v>46</v>
      </c>
      <c r="C6" s="89"/>
      <c r="D6" s="90"/>
      <c r="E6" s="91" t="s">
        <v>47</v>
      </c>
      <c r="F6" s="92" t="s">
        <v>48</v>
      </c>
      <c r="G6" s="92" t="s">
        <v>49</v>
      </c>
      <c r="H6" s="92" t="s">
        <v>50</v>
      </c>
      <c r="I6" s="93" t="s">
        <v>27</v>
      </c>
    </row>
    <row r="7" spans="1:9" s="13" customFormat="1">
      <c r="A7" s="177" t="str">
        <f>Položky!B7</f>
        <v>1</v>
      </c>
      <c r="B7" s="94" t="str">
        <f>Položky!C7</f>
        <v>Zemní práce</v>
      </c>
      <c r="D7" s="95"/>
      <c r="E7" s="178">
        <f>Položky!BA41</f>
        <v>0</v>
      </c>
      <c r="F7" s="179">
        <f>Položky!BB41</f>
        <v>0</v>
      </c>
      <c r="G7" s="179">
        <f>Položky!BC41</f>
        <v>0</v>
      </c>
      <c r="H7" s="179">
        <f>Položky!BD41</f>
        <v>0</v>
      </c>
      <c r="I7" s="180">
        <f>Položky!BE41</f>
        <v>0</v>
      </c>
    </row>
    <row r="8" spans="1:9" s="13" customFormat="1">
      <c r="A8" s="177" t="str">
        <f>Položky!B42</f>
        <v>18</v>
      </c>
      <c r="B8" s="94" t="str">
        <f>Položky!C42</f>
        <v>Povrchové úpravy terénu</v>
      </c>
      <c r="D8" s="95"/>
      <c r="E8" s="178">
        <f>Položky!BA46</f>
        <v>0</v>
      </c>
      <c r="F8" s="179">
        <f>Položky!BB46</f>
        <v>0</v>
      </c>
      <c r="G8" s="179">
        <f>Položky!BC46</f>
        <v>0</v>
      </c>
      <c r="H8" s="179">
        <f>Položky!BD46</f>
        <v>0</v>
      </c>
      <c r="I8" s="180">
        <f>Položky!BE46</f>
        <v>0</v>
      </c>
    </row>
    <row r="9" spans="1:9" s="13" customFormat="1">
      <c r="A9" s="177" t="str">
        <f>Položky!B47</f>
        <v>2</v>
      </c>
      <c r="B9" s="94" t="str">
        <f>Položky!C47</f>
        <v>Základy a zvláštní zakládání</v>
      </c>
      <c r="D9" s="95"/>
      <c r="E9" s="178">
        <f>Položky!BA88</f>
        <v>0</v>
      </c>
      <c r="F9" s="179">
        <f>Položky!BB88</f>
        <v>0</v>
      </c>
      <c r="G9" s="179">
        <f>Položky!BC88</f>
        <v>0</v>
      </c>
      <c r="H9" s="179">
        <f>Položky!BD88</f>
        <v>0</v>
      </c>
      <c r="I9" s="180">
        <f>Položky!BE88</f>
        <v>0</v>
      </c>
    </row>
    <row r="10" spans="1:9" s="13" customFormat="1">
      <c r="A10" s="177" t="str">
        <f>Položky!B89</f>
        <v>3</v>
      </c>
      <c r="B10" s="94" t="str">
        <f>Položky!C89</f>
        <v>Svislé a kompletní konstrukce</v>
      </c>
      <c r="D10" s="95"/>
      <c r="E10" s="178">
        <f>Položky!BA95</f>
        <v>0</v>
      </c>
      <c r="F10" s="179">
        <f>Položky!BB95</f>
        <v>0</v>
      </c>
      <c r="G10" s="179">
        <f>Položky!BC95</f>
        <v>0</v>
      </c>
      <c r="H10" s="179">
        <f>Položky!BD95</f>
        <v>0</v>
      </c>
      <c r="I10" s="180">
        <f>Položky!BE95</f>
        <v>0</v>
      </c>
    </row>
    <row r="11" spans="1:9" s="13" customFormat="1">
      <c r="A11" s="177" t="str">
        <f>Položky!B96</f>
        <v>5</v>
      </c>
      <c r="B11" s="94" t="str">
        <f>Položky!C96</f>
        <v>Komunikace</v>
      </c>
      <c r="D11" s="95"/>
      <c r="E11" s="178">
        <f>Položky!BA125</f>
        <v>0</v>
      </c>
      <c r="F11" s="179">
        <f>Položky!BB125</f>
        <v>0</v>
      </c>
      <c r="G11" s="179">
        <f>Položky!BC125</f>
        <v>0</v>
      </c>
      <c r="H11" s="179">
        <f>Položky!BD125</f>
        <v>0</v>
      </c>
      <c r="I11" s="180">
        <f>Položky!BE125</f>
        <v>0</v>
      </c>
    </row>
    <row r="12" spans="1:9" s="13" customFormat="1">
      <c r="A12" s="177" t="str">
        <f>Položky!B126</f>
        <v>87</v>
      </c>
      <c r="B12" s="94" t="str">
        <f>Položky!C126</f>
        <v>Potrubí z trub z plastických hmot</v>
      </c>
      <c r="D12" s="95"/>
      <c r="E12" s="178">
        <f>Položky!BA133</f>
        <v>0</v>
      </c>
      <c r="F12" s="179">
        <f>Položky!BB133</f>
        <v>0</v>
      </c>
      <c r="G12" s="179">
        <f>Položky!BC133</f>
        <v>0</v>
      </c>
      <c r="H12" s="179">
        <f>Položky!BD133</f>
        <v>0</v>
      </c>
      <c r="I12" s="180">
        <f>Položky!BE133</f>
        <v>0</v>
      </c>
    </row>
    <row r="13" spans="1:9" s="13" customFormat="1">
      <c r="A13" s="177" t="str">
        <f>Položky!B134</f>
        <v>89</v>
      </c>
      <c r="B13" s="94" t="str">
        <f>Položky!C134</f>
        <v>Ostatní konstrukce na trubním vedení</v>
      </c>
      <c r="D13" s="95"/>
      <c r="E13" s="178">
        <f>Položky!BA141</f>
        <v>0</v>
      </c>
      <c r="F13" s="179">
        <f>Položky!BB141</f>
        <v>0</v>
      </c>
      <c r="G13" s="179">
        <f>Položky!BC141</f>
        <v>0</v>
      </c>
      <c r="H13" s="179">
        <f>Položky!BD141</f>
        <v>0</v>
      </c>
      <c r="I13" s="180">
        <f>Položky!BE141</f>
        <v>0</v>
      </c>
    </row>
    <row r="14" spans="1:9" s="13" customFormat="1">
      <c r="A14" s="177" t="str">
        <f>Položky!B142</f>
        <v>9</v>
      </c>
      <c r="B14" s="94" t="str">
        <f>Položky!C142</f>
        <v>Ostatní konstrukce, bourání</v>
      </c>
      <c r="D14" s="95"/>
      <c r="E14" s="178">
        <f>Položky!BA160</f>
        <v>0</v>
      </c>
      <c r="F14" s="179">
        <f>Položky!BB160</f>
        <v>0</v>
      </c>
      <c r="G14" s="179">
        <f>Položky!BC160</f>
        <v>0</v>
      </c>
      <c r="H14" s="179">
        <f>Položky!BD160</f>
        <v>0</v>
      </c>
      <c r="I14" s="180">
        <f>Položky!BE160</f>
        <v>0</v>
      </c>
    </row>
    <row r="15" spans="1:9" s="13" customFormat="1">
      <c r="A15" s="177" t="str">
        <f>Položky!B161</f>
        <v>91</v>
      </c>
      <c r="B15" s="94" t="str">
        <f>Položky!C161</f>
        <v>Doplňující práce na komunikaci</v>
      </c>
      <c r="D15" s="95"/>
      <c r="E15" s="178">
        <f>Položky!BA181</f>
        <v>0</v>
      </c>
      <c r="F15" s="179">
        <f>Položky!BB181</f>
        <v>0</v>
      </c>
      <c r="G15" s="179">
        <f>Položky!BC181</f>
        <v>0</v>
      </c>
      <c r="H15" s="179">
        <f>Položky!BD181</f>
        <v>0</v>
      </c>
      <c r="I15" s="180">
        <f>Položky!BE181</f>
        <v>0</v>
      </c>
    </row>
    <row r="16" spans="1:9" s="13" customFormat="1">
      <c r="A16" s="177" t="str">
        <f>Položky!B182</f>
        <v>94</v>
      </c>
      <c r="B16" s="94" t="str">
        <f>Položky!C182</f>
        <v>Lešení a stavební výtahy</v>
      </c>
      <c r="D16" s="95"/>
      <c r="E16" s="178">
        <f>Položky!BA185</f>
        <v>0</v>
      </c>
      <c r="F16" s="179">
        <f>Položky!BB185</f>
        <v>0</v>
      </c>
      <c r="G16" s="179">
        <f>Položky!BC185</f>
        <v>0</v>
      </c>
      <c r="H16" s="179">
        <f>Položky!BD185</f>
        <v>0</v>
      </c>
      <c r="I16" s="180">
        <f>Položky!BE185</f>
        <v>0</v>
      </c>
    </row>
    <row r="17" spans="1:57" s="13" customFormat="1">
      <c r="A17" s="177" t="str">
        <f>Položky!B186</f>
        <v>95</v>
      </c>
      <c r="B17" s="94" t="str">
        <f>Položky!C186</f>
        <v>Dokončovací konstrukce na pozemních stavbách</v>
      </c>
      <c r="D17" s="95"/>
      <c r="E17" s="178">
        <f>Položky!BA191</f>
        <v>0</v>
      </c>
      <c r="F17" s="179">
        <f>Položky!BB191</f>
        <v>0</v>
      </c>
      <c r="G17" s="179">
        <f>Položky!BC191</f>
        <v>0</v>
      </c>
      <c r="H17" s="179">
        <f>Položky!BD191</f>
        <v>0</v>
      </c>
      <c r="I17" s="180">
        <f>Položky!BE191</f>
        <v>0</v>
      </c>
    </row>
    <row r="18" spans="1:57" s="13" customFormat="1">
      <c r="A18" s="177" t="str">
        <f>Položky!B192</f>
        <v>98</v>
      </c>
      <c r="B18" s="94" t="str">
        <f>Položky!C192</f>
        <v>Demolice</v>
      </c>
      <c r="D18" s="95"/>
      <c r="E18" s="178">
        <f>Položky!BA199</f>
        <v>0</v>
      </c>
      <c r="F18" s="179">
        <f>Položky!BB199</f>
        <v>0</v>
      </c>
      <c r="G18" s="179">
        <f>Položky!BC199</f>
        <v>0</v>
      </c>
      <c r="H18" s="179">
        <f>Položky!BD199</f>
        <v>0</v>
      </c>
      <c r="I18" s="180">
        <f>Položky!BE199</f>
        <v>0</v>
      </c>
    </row>
    <row r="19" spans="1:57" s="13" customFormat="1">
      <c r="A19" s="177" t="str">
        <f>Položky!B200</f>
        <v>99</v>
      </c>
      <c r="B19" s="94" t="str">
        <f>Položky!C200</f>
        <v>Staveništní přesun hmot</v>
      </c>
      <c r="D19" s="95"/>
      <c r="E19" s="178">
        <f>Položky!BA202</f>
        <v>0</v>
      </c>
      <c r="F19" s="179">
        <f>Položky!BB202</f>
        <v>0</v>
      </c>
      <c r="G19" s="179">
        <f>Položky!BC202</f>
        <v>0</v>
      </c>
      <c r="H19" s="179">
        <f>Položky!BD202</f>
        <v>0</v>
      </c>
      <c r="I19" s="180">
        <f>Položky!BE202</f>
        <v>0</v>
      </c>
    </row>
    <row r="20" spans="1:57" s="13" customFormat="1">
      <c r="A20" s="177" t="str">
        <f>Položky!B203</f>
        <v>711</v>
      </c>
      <c r="B20" s="94" t="str">
        <f>Položky!C203</f>
        <v>Izolace proti vodě</v>
      </c>
      <c r="D20" s="95"/>
      <c r="E20" s="178">
        <f>Položky!BA209</f>
        <v>0</v>
      </c>
      <c r="F20" s="179">
        <f>Položky!BB209</f>
        <v>0</v>
      </c>
      <c r="G20" s="179">
        <f>Položky!BC209</f>
        <v>0</v>
      </c>
      <c r="H20" s="179">
        <f>Položky!BD209</f>
        <v>0</v>
      </c>
      <c r="I20" s="180">
        <f>Položky!BE209</f>
        <v>0</v>
      </c>
    </row>
    <row r="21" spans="1:57" s="13" customFormat="1">
      <c r="A21" s="177" t="str">
        <f>Položky!B210</f>
        <v>767</v>
      </c>
      <c r="B21" s="94" t="str">
        <f>Položky!C210</f>
        <v>Konstrukce zámečnické</v>
      </c>
      <c r="D21" s="95"/>
      <c r="E21" s="178">
        <f>Položky!BA216</f>
        <v>0</v>
      </c>
      <c r="F21" s="179">
        <f>Položky!BB216</f>
        <v>0</v>
      </c>
      <c r="G21" s="179">
        <f>Položky!BC216</f>
        <v>0</v>
      </c>
      <c r="H21" s="179">
        <f>Položky!BD216</f>
        <v>0</v>
      </c>
      <c r="I21" s="180">
        <f>Položky!BE216</f>
        <v>0</v>
      </c>
    </row>
    <row r="22" spans="1:57" s="13" customFormat="1" ht="13.5" thickBot="1">
      <c r="A22" s="177" t="str">
        <f>Položky!B217</f>
        <v>781</v>
      </c>
      <c r="B22" s="94" t="str">
        <f>Položky!C217</f>
        <v>Obklady keramické</v>
      </c>
      <c r="D22" s="95"/>
      <c r="E22" s="178">
        <f>Položky!BA223</f>
        <v>0</v>
      </c>
      <c r="F22" s="179">
        <f>Položky!BB223</f>
        <v>0</v>
      </c>
      <c r="G22" s="179">
        <f>Položky!BC223</f>
        <v>0</v>
      </c>
      <c r="H22" s="179">
        <f>Položky!BD223</f>
        <v>0</v>
      </c>
      <c r="I22" s="180">
        <f>Položky!BE223</f>
        <v>0</v>
      </c>
    </row>
    <row r="23" spans="1:57" s="102" customFormat="1" ht="13.5" thickBot="1">
      <c r="A23" s="96"/>
      <c r="B23" s="97" t="s">
        <v>51</v>
      </c>
      <c r="C23" s="97"/>
      <c r="D23" s="98"/>
      <c r="E23" s="99">
        <f>SUM(E7:E22)</f>
        <v>0</v>
      </c>
      <c r="F23" s="100">
        <f>SUM(F7:F22)</f>
        <v>0</v>
      </c>
      <c r="G23" s="100">
        <f>SUM(G7:G22)</f>
        <v>0</v>
      </c>
      <c r="H23" s="100">
        <f>SUM(H7:H22)</f>
        <v>0</v>
      </c>
      <c r="I23" s="101">
        <f>SUM(I7:I22)</f>
        <v>0</v>
      </c>
    </row>
    <row r="24" spans="1:57">
      <c r="A24" s="13"/>
      <c r="B24" s="13"/>
      <c r="C24" s="13"/>
      <c r="D24" s="13"/>
      <c r="E24" s="13"/>
      <c r="F24" s="13"/>
      <c r="G24" s="13"/>
      <c r="H24" s="13"/>
      <c r="I24" s="13"/>
    </row>
    <row r="25" spans="1:57" ht="19.5" customHeight="1">
      <c r="A25" s="86" t="s">
        <v>52</v>
      </c>
      <c r="B25" s="86"/>
      <c r="C25" s="86"/>
      <c r="D25" s="86"/>
      <c r="E25" s="86"/>
      <c r="F25" s="86"/>
      <c r="G25" s="103"/>
      <c r="H25" s="86"/>
      <c r="I25" s="86"/>
      <c r="BA25" s="35"/>
      <c r="BB25" s="35"/>
      <c r="BC25" s="35"/>
      <c r="BD25" s="35"/>
      <c r="BE25" s="35"/>
    </row>
    <row r="26" spans="1:57" ht="13.5" thickBot="1"/>
    <row r="27" spans="1:57">
      <c r="A27" s="104" t="s">
        <v>53</v>
      </c>
      <c r="B27" s="105"/>
      <c r="C27" s="105"/>
      <c r="D27" s="106"/>
      <c r="E27" s="107" t="s">
        <v>54</v>
      </c>
      <c r="F27" s="108" t="s">
        <v>55</v>
      </c>
      <c r="G27" s="109" t="s">
        <v>56</v>
      </c>
      <c r="H27" s="110"/>
      <c r="I27" s="111" t="s">
        <v>54</v>
      </c>
    </row>
    <row r="28" spans="1:57">
      <c r="A28" s="112" t="s">
        <v>399</v>
      </c>
      <c r="B28" s="113"/>
      <c r="C28" s="113"/>
      <c r="D28" s="114"/>
      <c r="E28" s="115">
        <v>0</v>
      </c>
      <c r="F28" s="116">
        <v>0.1</v>
      </c>
      <c r="G28" s="117">
        <f t="shared" ref="G28:G35" si="0">CHOOSE(BA28+1,HSV+PSV,HSV+PSV+Mont,HSV+PSV+Dodavka+Mont,HSV,PSV,Mont,Dodavka,Mont+Dodavka,0)</f>
        <v>0</v>
      </c>
      <c r="H28" s="118"/>
      <c r="I28" s="119">
        <f t="shared" ref="I28:I35" si="1">E28+F28*G28/100</f>
        <v>0</v>
      </c>
      <c r="BA28">
        <v>0</v>
      </c>
    </row>
    <row r="29" spans="1:57">
      <c r="A29" s="112" t="s">
        <v>400</v>
      </c>
      <c r="B29" s="113"/>
      <c r="C29" s="113"/>
      <c r="D29" s="114"/>
      <c r="E29" s="115">
        <v>0</v>
      </c>
      <c r="F29" s="116">
        <v>0.1</v>
      </c>
      <c r="G29" s="117">
        <f t="shared" si="0"/>
        <v>0</v>
      </c>
      <c r="H29" s="118"/>
      <c r="I29" s="119">
        <f t="shared" si="1"/>
        <v>0</v>
      </c>
      <c r="BA29">
        <v>0</v>
      </c>
    </row>
    <row r="30" spans="1:57">
      <c r="A30" s="112" t="s">
        <v>401</v>
      </c>
      <c r="B30" s="113"/>
      <c r="C30" s="113"/>
      <c r="D30" s="114"/>
      <c r="E30" s="115">
        <v>0</v>
      </c>
      <c r="F30" s="116">
        <v>0.2</v>
      </c>
      <c r="G30" s="117">
        <f t="shared" si="0"/>
        <v>0</v>
      </c>
      <c r="H30" s="118"/>
      <c r="I30" s="119">
        <f t="shared" si="1"/>
        <v>0</v>
      </c>
      <c r="BA30">
        <v>0</v>
      </c>
    </row>
    <row r="31" spans="1:57">
      <c r="A31" s="112" t="s">
        <v>402</v>
      </c>
      <c r="B31" s="113"/>
      <c r="C31" s="113"/>
      <c r="D31" s="114"/>
      <c r="E31" s="115">
        <v>0</v>
      </c>
      <c r="F31" s="116">
        <v>0.1</v>
      </c>
      <c r="G31" s="117">
        <f t="shared" si="0"/>
        <v>0</v>
      </c>
      <c r="H31" s="118"/>
      <c r="I31" s="119">
        <f t="shared" si="1"/>
        <v>0</v>
      </c>
      <c r="BA31">
        <v>0</v>
      </c>
    </row>
    <row r="32" spans="1:57">
      <c r="A32" s="112" t="s">
        <v>403</v>
      </c>
      <c r="B32" s="113"/>
      <c r="C32" s="113"/>
      <c r="D32" s="114"/>
      <c r="E32" s="115">
        <v>0</v>
      </c>
      <c r="F32" s="116">
        <v>1.5</v>
      </c>
      <c r="G32" s="117">
        <f t="shared" si="0"/>
        <v>0</v>
      </c>
      <c r="H32" s="118"/>
      <c r="I32" s="119">
        <f t="shared" si="1"/>
        <v>0</v>
      </c>
      <c r="BA32">
        <v>1</v>
      </c>
    </row>
    <row r="33" spans="1:53">
      <c r="A33" s="112" t="s">
        <v>404</v>
      </c>
      <c r="B33" s="113"/>
      <c r="C33" s="113"/>
      <c r="D33" s="114"/>
      <c r="E33" s="115">
        <v>0</v>
      </c>
      <c r="F33" s="116">
        <v>0</v>
      </c>
      <c r="G33" s="117">
        <f t="shared" si="0"/>
        <v>0</v>
      </c>
      <c r="H33" s="118"/>
      <c r="I33" s="119">
        <f t="shared" si="1"/>
        <v>0</v>
      </c>
      <c r="BA33">
        <v>1</v>
      </c>
    </row>
    <row r="34" spans="1:53">
      <c r="A34" s="112" t="s">
        <v>405</v>
      </c>
      <c r="B34" s="113"/>
      <c r="C34" s="113"/>
      <c r="D34" s="114"/>
      <c r="E34" s="115">
        <v>0</v>
      </c>
      <c r="F34" s="116">
        <v>0</v>
      </c>
      <c r="G34" s="117">
        <f t="shared" si="0"/>
        <v>0</v>
      </c>
      <c r="H34" s="118"/>
      <c r="I34" s="119">
        <f t="shared" si="1"/>
        <v>0</v>
      </c>
      <c r="BA34">
        <v>2</v>
      </c>
    </row>
    <row r="35" spans="1:53">
      <c r="A35" s="112" t="s">
        <v>406</v>
      </c>
      <c r="B35" s="113"/>
      <c r="C35" s="113"/>
      <c r="D35" s="114"/>
      <c r="E35" s="115">
        <v>0</v>
      </c>
      <c r="F35" s="116">
        <v>0.7</v>
      </c>
      <c r="G35" s="117">
        <f t="shared" si="0"/>
        <v>0</v>
      </c>
      <c r="H35" s="118"/>
      <c r="I35" s="119">
        <f t="shared" si="1"/>
        <v>0</v>
      </c>
      <c r="BA35">
        <v>2</v>
      </c>
    </row>
    <row r="36" spans="1:53" ht="13.5" thickBot="1">
      <c r="A36" s="120"/>
      <c r="B36" s="121" t="s">
        <v>57</v>
      </c>
      <c r="C36" s="122"/>
      <c r="D36" s="123"/>
      <c r="E36" s="124"/>
      <c r="F36" s="125"/>
      <c r="G36" s="125"/>
      <c r="H36" s="195">
        <f>SUM(I28:I35)</f>
        <v>0</v>
      </c>
      <c r="I36" s="196"/>
    </row>
    <row r="38" spans="1:53">
      <c r="B38" s="102"/>
      <c r="F38" s="126"/>
      <c r="G38" s="127"/>
      <c r="H38" s="127"/>
      <c r="I38" s="128"/>
    </row>
    <row r="39" spans="1:53">
      <c r="F39" s="126"/>
      <c r="G39" s="127"/>
      <c r="H39" s="127"/>
      <c r="I39" s="128"/>
    </row>
    <row r="40" spans="1:53">
      <c r="F40" s="126"/>
      <c r="G40" s="127"/>
      <c r="H40" s="127"/>
      <c r="I40" s="128"/>
    </row>
    <row r="41" spans="1:53">
      <c r="F41" s="126"/>
      <c r="G41" s="127"/>
      <c r="H41" s="127"/>
      <c r="I41" s="128"/>
    </row>
    <row r="42" spans="1:53">
      <c r="F42" s="126"/>
      <c r="G42" s="127"/>
      <c r="H42" s="127"/>
      <c r="I42" s="128"/>
    </row>
    <row r="43" spans="1:53">
      <c r="F43" s="126"/>
      <c r="G43" s="127"/>
      <c r="H43" s="127"/>
      <c r="I43" s="128"/>
    </row>
    <row r="44" spans="1:53">
      <c r="F44" s="126"/>
      <c r="G44" s="127"/>
      <c r="H44" s="127"/>
      <c r="I44" s="128"/>
    </row>
    <row r="45" spans="1:53">
      <c r="F45" s="126"/>
      <c r="G45" s="127"/>
      <c r="H45" s="127"/>
      <c r="I45" s="128"/>
    </row>
    <row r="46" spans="1:53">
      <c r="F46" s="126"/>
      <c r="G46" s="127"/>
      <c r="H46" s="127"/>
      <c r="I46" s="128"/>
    </row>
    <row r="47" spans="1:53">
      <c r="F47" s="126"/>
      <c r="G47" s="127"/>
      <c r="H47" s="127"/>
      <c r="I47" s="128"/>
    </row>
    <row r="48" spans="1:53">
      <c r="F48" s="126"/>
      <c r="G48" s="127"/>
      <c r="H48" s="127"/>
      <c r="I48" s="128"/>
    </row>
    <row r="49" spans="6:9">
      <c r="F49" s="126"/>
      <c r="G49" s="127"/>
      <c r="H49" s="127"/>
      <c r="I49" s="128"/>
    </row>
    <row r="50" spans="6:9">
      <c r="F50" s="126"/>
      <c r="G50" s="127"/>
      <c r="H50" s="127"/>
      <c r="I50" s="128"/>
    </row>
    <row r="51" spans="6:9">
      <c r="F51" s="126"/>
      <c r="G51" s="127"/>
      <c r="H51" s="127"/>
      <c r="I51" s="128"/>
    </row>
    <row r="52" spans="6:9">
      <c r="F52" s="126"/>
      <c r="G52" s="127"/>
      <c r="H52" s="127"/>
      <c r="I52" s="128"/>
    </row>
    <row r="53" spans="6:9">
      <c r="F53" s="126"/>
      <c r="G53" s="127"/>
      <c r="H53" s="127"/>
      <c r="I53" s="128"/>
    </row>
    <row r="54" spans="6:9">
      <c r="F54" s="126"/>
      <c r="G54" s="127"/>
      <c r="H54" s="127"/>
      <c r="I54" s="128"/>
    </row>
    <row r="55" spans="6:9">
      <c r="F55" s="126"/>
      <c r="G55" s="127"/>
      <c r="H55" s="127"/>
      <c r="I55" s="128"/>
    </row>
    <row r="56" spans="6:9">
      <c r="F56" s="126"/>
      <c r="G56" s="127"/>
      <c r="H56" s="127"/>
      <c r="I56" s="128"/>
    </row>
    <row r="57" spans="6:9">
      <c r="F57" s="126"/>
      <c r="G57" s="127"/>
      <c r="H57" s="127"/>
      <c r="I57" s="128"/>
    </row>
    <row r="58" spans="6:9">
      <c r="F58" s="126"/>
      <c r="G58" s="127"/>
      <c r="H58" s="127"/>
      <c r="I58" s="128"/>
    </row>
    <row r="59" spans="6:9">
      <c r="F59" s="126"/>
      <c r="G59" s="127"/>
      <c r="H59" s="127"/>
      <c r="I59" s="128"/>
    </row>
    <row r="60" spans="6:9">
      <c r="F60" s="126"/>
      <c r="G60" s="127"/>
      <c r="H60" s="127"/>
      <c r="I60" s="128"/>
    </row>
    <row r="61" spans="6:9">
      <c r="F61" s="126"/>
      <c r="G61" s="127"/>
      <c r="H61" s="127"/>
      <c r="I61" s="128"/>
    </row>
    <row r="62" spans="6:9">
      <c r="F62" s="126"/>
      <c r="G62" s="127"/>
      <c r="H62" s="127"/>
      <c r="I62" s="128"/>
    </row>
    <row r="63" spans="6:9">
      <c r="F63" s="126"/>
      <c r="G63" s="127"/>
      <c r="H63" s="127"/>
      <c r="I63" s="128"/>
    </row>
    <row r="64" spans="6:9">
      <c r="F64" s="126"/>
      <c r="G64" s="127"/>
      <c r="H64" s="127"/>
      <c r="I64" s="128"/>
    </row>
    <row r="65" spans="6:9">
      <c r="F65" s="126"/>
      <c r="G65" s="127"/>
      <c r="H65" s="127"/>
      <c r="I65" s="128"/>
    </row>
    <row r="66" spans="6:9">
      <c r="F66" s="126"/>
      <c r="G66" s="127"/>
      <c r="H66" s="127"/>
      <c r="I66" s="128"/>
    </row>
    <row r="67" spans="6:9">
      <c r="F67" s="126"/>
      <c r="G67" s="127"/>
      <c r="H67" s="127"/>
      <c r="I67" s="128"/>
    </row>
    <row r="68" spans="6:9">
      <c r="F68" s="126"/>
      <c r="G68" s="127"/>
      <c r="H68" s="127"/>
      <c r="I68" s="128"/>
    </row>
    <row r="69" spans="6:9">
      <c r="F69" s="126"/>
      <c r="G69" s="127"/>
      <c r="H69" s="127"/>
      <c r="I69" s="128"/>
    </row>
    <row r="70" spans="6:9">
      <c r="F70" s="126"/>
      <c r="G70" s="127"/>
      <c r="H70" s="127"/>
      <c r="I70" s="128"/>
    </row>
    <row r="71" spans="6:9">
      <c r="F71" s="126"/>
      <c r="G71" s="127"/>
      <c r="H71" s="127"/>
      <c r="I71" s="128"/>
    </row>
    <row r="72" spans="6:9">
      <c r="F72" s="126"/>
      <c r="G72" s="127"/>
      <c r="H72" s="127"/>
      <c r="I72" s="128"/>
    </row>
    <row r="73" spans="6:9">
      <c r="F73" s="126"/>
      <c r="G73" s="127"/>
      <c r="H73" s="127"/>
      <c r="I73" s="128"/>
    </row>
    <row r="74" spans="6:9">
      <c r="F74" s="126"/>
      <c r="G74" s="127"/>
      <c r="H74" s="127"/>
      <c r="I74" s="128"/>
    </row>
    <row r="75" spans="6:9">
      <c r="F75" s="126"/>
      <c r="G75" s="127"/>
      <c r="H75" s="127"/>
      <c r="I75" s="128"/>
    </row>
    <row r="76" spans="6:9">
      <c r="F76" s="126"/>
      <c r="G76" s="127"/>
      <c r="H76" s="127"/>
      <c r="I76" s="128"/>
    </row>
    <row r="77" spans="6:9">
      <c r="F77" s="126"/>
      <c r="G77" s="127"/>
      <c r="H77" s="127"/>
      <c r="I77" s="128"/>
    </row>
    <row r="78" spans="6:9">
      <c r="F78" s="126"/>
      <c r="G78" s="127"/>
      <c r="H78" s="127"/>
      <c r="I78" s="128"/>
    </row>
    <row r="79" spans="6:9">
      <c r="F79" s="126"/>
      <c r="G79" s="127"/>
      <c r="H79" s="127"/>
      <c r="I79" s="128"/>
    </row>
    <row r="80" spans="6:9">
      <c r="F80" s="126"/>
      <c r="G80" s="127"/>
      <c r="H80" s="127"/>
      <c r="I80" s="128"/>
    </row>
    <row r="81" spans="6:9">
      <c r="F81" s="126"/>
      <c r="G81" s="127"/>
      <c r="H81" s="127"/>
      <c r="I81" s="128"/>
    </row>
    <row r="82" spans="6:9">
      <c r="F82" s="126"/>
      <c r="G82" s="127"/>
      <c r="H82" s="127"/>
      <c r="I82" s="128"/>
    </row>
    <row r="83" spans="6:9">
      <c r="F83" s="126"/>
      <c r="G83" s="127"/>
      <c r="H83" s="127"/>
      <c r="I83" s="128"/>
    </row>
    <row r="84" spans="6:9">
      <c r="F84" s="126"/>
      <c r="G84" s="127"/>
      <c r="H84" s="127"/>
      <c r="I84" s="128"/>
    </row>
    <row r="85" spans="6:9">
      <c r="F85" s="126"/>
      <c r="G85" s="127"/>
      <c r="H85" s="127"/>
      <c r="I85" s="128"/>
    </row>
    <row r="86" spans="6:9">
      <c r="F86" s="126"/>
      <c r="G86" s="127"/>
      <c r="H86" s="127"/>
      <c r="I86" s="128"/>
    </row>
    <row r="87" spans="6:9">
      <c r="F87" s="126"/>
      <c r="G87" s="127"/>
      <c r="H87" s="127"/>
      <c r="I87" s="128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96"/>
  <sheetViews>
    <sheetView showGridLines="0" showZeros="0" topLeftCell="A184" workbookViewId="0">
      <selection activeCell="F218" sqref="F218:F222"/>
    </sheetView>
  </sheetViews>
  <sheetFormatPr defaultRowHeight="12.75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3" width="45.28515625" style="129" customWidth="1"/>
    <col min="14" max="16384" width="9.140625" style="129"/>
  </cols>
  <sheetData>
    <row r="1" spans="1:104" ht="15.75">
      <c r="A1" s="199" t="s">
        <v>58</v>
      </c>
      <c r="B1" s="199"/>
      <c r="C1" s="199"/>
      <c r="D1" s="199"/>
      <c r="E1" s="199"/>
      <c r="F1" s="199"/>
      <c r="G1" s="199"/>
    </row>
    <row r="2" spans="1:104" ht="14.25" customHeight="1" thickBot="1">
      <c r="B2" s="130"/>
      <c r="C2" s="131"/>
      <c r="D2" s="131"/>
      <c r="E2" s="132"/>
      <c r="F2" s="131"/>
      <c r="G2" s="131"/>
    </row>
    <row r="3" spans="1:104" ht="13.5" thickTop="1">
      <c r="A3" s="188" t="s">
        <v>5</v>
      </c>
      <c r="B3" s="189"/>
      <c r="C3" s="76" t="str">
        <f>CONCATENATE(cislostavby," ",nazevstavby)</f>
        <v>15-001 Obřadní síň Karlov Velké Meziříčí</v>
      </c>
      <c r="D3" s="77"/>
      <c r="E3" s="133" t="s">
        <v>0</v>
      </c>
      <c r="F3" s="134">
        <f>Rekapitulace!H1</f>
        <v>2</v>
      </c>
      <c r="G3" s="135"/>
    </row>
    <row r="4" spans="1:104" ht="13.5" thickBot="1">
      <c r="A4" s="200" t="s">
        <v>1</v>
      </c>
      <c r="B4" s="191"/>
      <c r="C4" s="82" t="str">
        <f>CONCATENATE(cisloobjektu," ",nazevobjektu)</f>
        <v>SO01 Obřadní síň Karlov VM</v>
      </c>
      <c r="D4" s="83"/>
      <c r="E4" s="201" t="str">
        <f>Rekapitulace!G2</f>
        <v>D.2. Zpev.plochy , schodiště a OS</v>
      </c>
      <c r="F4" s="202"/>
      <c r="G4" s="203"/>
    </row>
    <row r="5" spans="1:104" ht="13.5" thickTop="1">
      <c r="A5" s="136"/>
      <c r="B5" s="137"/>
      <c r="C5" s="137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67</v>
      </c>
      <c r="C7" s="146" t="s">
        <v>68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77</v>
      </c>
      <c r="C8" s="154" t="s">
        <v>78</v>
      </c>
      <c r="D8" s="155" t="s">
        <v>79</v>
      </c>
      <c r="E8" s="156">
        <v>190.4</v>
      </c>
      <c r="F8" s="156"/>
      <c r="G8" s="157">
        <f>E8*F8</f>
        <v>0</v>
      </c>
      <c r="O8" s="151">
        <v>2</v>
      </c>
      <c r="AA8" s="129">
        <v>1</v>
      </c>
      <c r="AB8" s="129">
        <v>1</v>
      </c>
      <c r="AC8" s="129">
        <v>1</v>
      </c>
      <c r="AZ8" s="129">
        <v>1</v>
      </c>
      <c r="BA8" s="129">
        <f>IF(AZ8=1,G8,0)</f>
        <v>0</v>
      </c>
      <c r="BB8" s="129">
        <f>IF(AZ8=2,G8,0)</f>
        <v>0</v>
      </c>
      <c r="BC8" s="129">
        <f>IF(AZ8=3,G8,0)</f>
        <v>0</v>
      </c>
      <c r="BD8" s="129">
        <f>IF(AZ8=4,G8,0)</f>
        <v>0</v>
      </c>
      <c r="BE8" s="129">
        <f>IF(AZ8=5,G8,0)</f>
        <v>0</v>
      </c>
      <c r="CZ8" s="129">
        <v>0</v>
      </c>
    </row>
    <row r="9" spans="1:104">
      <c r="A9" s="158"/>
      <c r="B9" s="159"/>
      <c r="C9" s="197" t="s">
        <v>80</v>
      </c>
      <c r="D9" s="198"/>
      <c r="E9" s="161">
        <v>169</v>
      </c>
      <c r="F9" s="162"/>
      <c r="G9" s="163"/>
      <c r="M9" s="160" t="s">
        <v>80</v>
      </c>
      <c r="O9" s="151"/>
    </row>
    <row r="10" spans="1:104">
      <c r="A10" s="158"/>
      <c r="B10" s="159"/>
      <c r="C10" s="197" t="s">
        <v>81</v>
      </c>
      <c r="D10" s="198"/>
      <c r="E10" s="161">
        <v>21.4</v>
      </c>
      <c r="F10" s="162"/>
      <c r="G10" s="163"/>
      <c r="M10" s="160" t="s">
        <v>81</v>
      </c>
      <c r="O10" s="151"/>
    </row>
    <row r="11" spans="1:104">
      <c r="A11" s="152">
        <v>2</v>
      </c>
      <c r="B11" s="153" t="s">
        <v>82</v>
      </c>
      <c r="C11" s="154" t="s">
        <v>83</v>
      </c>
      <c r="D11" s="155" t="s">
        <v>79</v>
      </c>
      <c r="E11" s="156">
        <v>236</v>
      </c>
      <c r="F11" s="156"/>
      <c r="G11" s="157">
        <f>E11*F11</f>
        <v>0</v>
      </c>
      <c r="O11" s="151">
        <v>2</v>
      </c>
      <c r="AA11" s="129">
        <v>1</v>
      </c>
      <c r="AB11" s="129">
        <v>1</v>
      </c>
      <c r="AC11" s="129">
        <v>1</v>
      </c>
      <c r="AZ11" s="129">
        <v>1</v>
      </c>
      <c r="BA11" s="129">
        <f>IF(AZ11=1,G11,0)</f>
        <v>0</v>
      </c>
      <c r="BB11" s="129">
        <f>IF(AZ11=2,G11,0)</f>
        <v>0</v>
      </c>
      <c r="BC11" s="129">
        <f>IF(AZ11=3,G11,0)</f>
        <v>0</v>
      </c>
      <c r="BD11" s="129">
        <f>IF(AZ11=4,G11,0)</f>
        <v>0</v>
      </c>
      <c r="BE11" s="129">
        <f>IF(AZ11=5,G11,0)</f>
        <v>0</v>
      </c>
      <c r="CZ11" s="129">
        <v>0</v>
      </c>
    </row>
    <row r="12" spans="1:104">
      <c r="A12" s="152">
        <v>3</v>
      </c>
      <c r="B12" s="153" t="s">
        <v>84</v>
      </c>
      <c r="C12" s="154" t="s">
        <v>85</v>
      </c>
      <c r="D12" s="155" t="s">
        <v>86</v>
      </c>
      <c r="E12" s="156">
        <v>119</v>
      </c>
      <c r="F12" s="156"/>
      <c r="G12" s="157">
        <f>E12*F12</f>
        <v>0</v>
      </c>
      <c r="O12" s="151">
        <v>2</v>
      </c>
      <c r="AA12" s="129">
        <v>1</v>
      </c>
      <c r="AB12" s="129">
        <v>1</v>
      </c>
      <c r="AC12" s="129">
        <v>1</v>
      </c>
      <c r="AZ12" s="129">
        <v>1</v>
      </c>
      <c r="BA12" s="129">
        <f>IF(AZ12=1,G12,0)</f>
        <v>0</v>
      </c>
      <c r="BB12" s="129">
        <f>IF(AZ12=2,G12,0)</f>
        <v>0</v>
      </c>
      <c r="BC12" s="129">
        <f>IF(AZ12=3,G12,0)</f>
        <v>0</v>
      </c>
      <c r="BD12" s="129">
        <f>IF(AZ12=4,G12,0)</f>
        <v>0</v>
      </c>
      <c r="BE12" s="129">
        <f>IF(AZ12=5,G12,0)</f>
        <v>0</v>
      </c>
      <c r="CZ12" s="129">
        <v>0</v>
      </c>
    </row>
    <row r="13" spans="1:104">
      <c r="A13" s="158"/>
      <c r="B13" s="159"/>
      <c r="C13" s="197" t="s">
        <v>87</v>
      </c>
      <c r="D13" s="198"/>
      <c r="E13" s="161">
        <v>71</v>
      </c>
      <c r="F13" s="162"/>
      <c r="G13" s="163"/>
      <c r="M13" s="160" t="s">
        <v>87</v>
      </c>
      <c r="O13" s="151"/>
    </row>
    <row r="14" spans="1:104">
      <c r="A14" s="158"/>
      <c r="B14" s="159"/>
      <c r="C14" s="197" t="s">
        <v>88</v>
      </c>
      <c r="D14" s="198"/>
      <c r="E14" s="161">
        <v>48</v>
      </c>
      <c r="F14" s="162"/>
      <c r="G14" s="163"/>
      <c r="M14" s="160" t="s">
        <v>88</v>
      </c>
      <c r="O14" s="151"/>
    </row>
    <row r="15" spans="1:104">
      <c r="A15" s="152">
        <v>4</v>
      </c>
      <c r="B15" s="153" t="s">
        <v>89</v>
      </c>
      <c r="C15" s="154" t="s">
        <v>90</v>
      </c>
      <c r="D15" s="155" t="s">
        <v>91</v>
      </c>
      <c r="E15" s="156">
        <v>65.099999999999994</v>
      </c>
      <c r="F15" s="156"/>
      <c r="G15" s="157">
        <f>E15*F15</f>
        <v>0</v>
      </c>
      <c r="O15" s="151">
        <v>2</v>
      </c>
      <c r="AA15" s="129">
        <v>1</v>
      </c>
      <c r="AB15" s="129">
        <v>1</v>
      </c>
      <c r="AC15" s="129">
        <v>1</v>
      </c>
      <c r="AZ15" s="129">
        <v>1</v>
      </c>
      <c r="BA15" s="129">
        <f>IF(AZ15=1,G15,0)</f>
        <v>0</v>
      </c>
      <c r="BB15" s="129">
        <f>IF(AZ15=2,G15,0)</f>
        <v>0</v>
      </c>
      <c r="BC15" s="129">
        <f>IF(AZ15=3,G15,0)</f>
        <v>0</v>
      </c>
      <c r="BD15" s="129">
        <f>IF(AZ15=4,G15,0)</f>
        <v>0</v>
      </c>
      <c r="BE15" s="129">
        <f>IF(AZ15=5,G15,0)</f>
        <v>0</v>
      </c>
      <c r="CZ15" s="129">
        <v>0</v>
      </c>
    </row>
    <row r="16" spans="1:104">
      <c r="A16" s="158"/>
      <c r="B16" s="159"/>
      <c r="C16" s="197" t="s">
        <v>92</v>
      </c>
      <c r="D16" s="198"/>
      <c r="E16" s="161">
        <v>57.6</v>
      </c>
      <c r="F16" s="162"/>
      <c r="G16" s="163"/>
      <c r="M16" s="160" t="s">
        <v>92</v>
      </c>
      <c r="O16" s="151"/>
    </row>
    <row r="17" spans="1:104">
      <c r="A17" s="158"/>
      <c r="B17" s="159"/>
      <c r="C17" s="197" t="s">
        <v>93</v>
      </c>
      <c r="D17" s="198"/>
      <c r="E17" s="161">
        <v>7.5</v>
      </c>
      <c r="F17" s="162"/>
      <c r="G17" s="163"/>
      <c r="M17" s="160" t="s">
        <v>93</v>
      </c>
      <c r="O17" s="151"/>
    </row>
    <row r="18" spans="1:104">
      <c r="A18" s="152">
        <v>5</v>
      </c>
      <c r="B18" s="153" t="s">
        <v>94</v>
      </c>
      <c r="C18" s="154" t="s">
        <v>95</v>
      </c>
      <c r="D18" s="155" t="s">
        <v>91</v>
      </c>
      <c r="E18" s="156">
        <v>65.099999999999994</v>
      </c>
      <c r="F18" s="156"/>
      <c r="G18" s="157">
        <f>E18*F18</f>
        <v>0</v>
      </c>
      <c r="O18" s="151">
        <v>2</v>
      </c>
      <c r="AA18" s="129">
        <v>1</v>
      </c>
      <c r="AB18" s="129">
        <v>1</v>
      </c>
      <c r="AC18" s="129">
        <v>1</v>
      </c>
      <c r="AZ18" s="129">
        <v>1</v>
      </c>
      <c r="BA18" s="129">
        <f>IF(AZ18=1,G18,0)</f>
        <v>0</v>
      </c>
      <c r="BB18" s="129">
        <f>IF(AZ18=2,G18,0)</f>
        <v>0</v>
      </c>
      <c r="BC18" s="129">
        <f>IF(AZ18=3,G18,0)</f>
        <v>0</v>
      </c>
      <c r="BD18" s="129">
        <f>IF(AZ18=4,G18,0)</f>
        <v>0</v>
      </c>
      <c r="BE18" s="129">
        <f>IF(AZ18=5,G18,0)</f>
        <v>0</v>
      </c>
      <c r="CZ18" s="129">
        <v>0</v>
      </c>
    </row>
    <row r="19" spans="1:104">
      <c r="A19" s="152">
        <v>6</v>
      </c>
      <c r="B19" s="153" t="s">
        <v>96</v>
      </c>
      <c r="C19" s="154" t="s">
        <v>97</v>
      </c>
      <c r="D19" s="155" t="s">
        <v>91</v>
      </c>
      <c r="E19" s="156">
        <v>26.79</v>
      </c>
      <c r="F19" s="156"/>
      <c r="G19" s="157">
        <f>E19*F19</f>
        <v>0</v>
      </c>
      <c r="O19" s="151">
        <v>2</v>
      </c>
      <c r="AA19" s="129">
        <v>1</v>
      </c>
      <c r="AB19" s="129">
        <v>1</v>
      </c>
      <c r="AC19" s="129">
        <v>1</v>
      </c>
      <c r="AZ19" s="129">
        <v>1</v>
      </c>
      <c r="BA19" s="129">
        <f>IF(AZ19=1,G19,0)</f>
        <v>0</v>
      </c>
      <c r="BB19" s="129">
        <f>IF(AZ19=2,G19,0)</f>
        <v>0</v>
      </c>
      <c r="BC19" s="129">
        <f>IF(AZ19=3,G19,0)</f>
        <v>0</v>
      </c>
      <c r="BD19" s="129">
        <f>IF(AZ19=4,G19,0)</f>
        <v>0</v>
      </c>
      <c r="BE19" s="129">
        <f>IF(AZ19=5,G19,0)</f>
        <v>0</v>
      </c>
      <c r="CZ19" s="129">
        <v>0</v>
      </c>
    </row>
    <row r="20" spans="1:104">
      <c r="A20" s="158"/>
      <c r="B20" s="159"/>
      <c r="C20" s="197" t="s">
        <v>98</v>
      </c>
      <c r="D20" s="198"/>
      <c r="E20" s="161">
        <v>26.79</v>
      </c>
      <c r="F20" s="162"/>
      <c r="G20" s="163"/>
      <c r="M20" s="160" t="s">
        <v>98</v>
      </c>
      <c r="O20" s="151"/>
    </row>
    <row r="21" spans="1:104">
      <c r="A21" s="152">
        <v>7</v>
      </c>
      <c r="B21" s="153" t="s">
        <v>99</v>
      </c>
      <c r="C21" s="154" t="s">
        <v>100</v>
      </c>
      <c r="D21" s="155" t="s">
        <v>91</v>
      </c>
      <c r="E21" s="156">
        <v>26.8</v>
      </c>
      <c r="F21" s="156"/>
      <c r="G21" s="157">
        <f>E21*F21</f>
        <v>0</v>
      </c>
      <c r="O21" s="151">
        <v>2</v>
      </c>
      <c r="AA21" s="129">
        <v>1</v>
      </c>
      <c r="AB21" s="129">
        <v>1</v>
      </c>
      <c r="AC21" s="129">
        <v>1</v>
      </c>
      <c r="AZ21" s="129">
        <v>1</v>
      </c>
      <c r="BA21" s="129">
        <f>IF(AZ21=1,G21,0)</f>
        <v>0</v>
      </c>
      <c r="BB21" s="129">
        <f>IF(AZ21=2,G21,0)</f>
        <v>0</v>
      </c>
      <c r="BC21" s="129">
        <f>IF(AZ21=3,G21,0)</f>
        <v>0</v>
      </c>
      <c r="BD21" s="129">
        <f>IF(AZ21=4,G21,0)</f>
        <v>0</v>
      </c>
      <c r="BE21" s="129">
        <f>IF(AZ21=5,G21,0)</f>
        <v>0</v>
      </c>
      <c r="CZ21" s="129">
        <v>0</v>
      </c>
    </row>
    <row r="22" spans="1:104">
      <c r="A22" s="152">
        <v>8</v>
      </c>
      <c r="B22" s="153" t="s">
        <v>101</v>
      </c>
      <c r="C22" s="154" t="s">
        <v>102</v>
      </c>
      <c r="D22" s="155" t="s">
        <v>91</v>
      </c>
      <c r="E22" s="156">
        <v>91.89</v>
      </c>
      <c r="F22" s="156"/>
      <c r="G22" s="157">
        <f>E22*F22</f>
        <v>0</v>
      </c>
      <c r="O22" s="151">
        <v>2</v>
      </c>
      <c r="AA22" s="129">
        <v>1</v>
      </c>
      <c r="AB22" s="129">
        <v>1</v>
      </c>
      <c r="AC22" s="129">
        <v>1</v>
      </c>
      <c r="AZ22" s="129">
        <v>1</v>
      </c>
      <c r="BA22" s="129">
        <f>IF(AZ22=1,G22,0)</f>
        <v>0</v>
      </c>
      <c r="BB22" s="129">
        <f>IF(AZ22=2,G22,0)</f>
        <v>0</v>
      </c>
      <c r="BC22" s="129">
        <f>IF(AZ22=3,G22,0)</f>
        <v>0</v>
      </c>
      <c r="BD22" s="129">
        <f>IF(AZ22=4,G22,0)</f>
        <v>0</v>
      </c>
      <c r="BE22" s="129">
        <f>IF(AZ22=5,G22,0)</f>
        <v>0</v>
      </c>
      <c r="CZ22" s="129">
        <v>0</v>
      </c>
    </row>
    <row r="23" spans="1:104">
      <c r="A23" s="158"/>
      <c r="B23" s="159"/>
      <c r="C23" s="197" t="s">
        <v>103</v>
      </c>
      <c r="D23" s="198"/>
      <c r="E23" s="161">
        <v>91.89</v>
      </c>
      <c r="F23" s="162"/>
      <c r="G23" s="163"/>
      <c r="M23" s="160" t="s">
        <v>103</v>
      </c>
      <c r="O23" s="151"/>
    </row>
    <row r="24" spans="1:104">
      <c r="A24" s="152">
        <v>9</v>
      </c>
      <c r="B24" s="153" t="s">
        <v>104</v>
      </c>
      <c r="C24" s="154" t="s">
        <v>105</v>
      </c>
      <c r="D24" s="155" t="s">
        <v>91</v>
      </c>
      <c r="E24" s="156">
        <v>73.64</v>
      </c>
      <c r="F24" s="156"/>
      <c r="G24" s="157">
        <f>E24*F24</f>
        <v>0</v>
      </c>
      <c r="O24" s="151">
        <v>2</v>
      </c>
      <c r="AA24" s="129">
        <v>1</v>
      </c>
      <c r="AB24" s="129">
        <v>1</v>
      </c>
      <c r="AC24" s="129">
        <v>1</v>
      </c>
      <c r="AZ24" s="129">
        <v>1</v>
      </c>
      <c r="BA24" s="129">
        <f>IF(AZ24=1,G24,0)</f>
        <v>0</v>
      </c>
      <c r="BB24" s="129">
        <f>IF(AZ24=2,G24,0)</f>
        <v>0</v>
      </c>
      <c r="BC24" s="129">
        <f>IF(AZ24=3,G24,0)</f>
        <v>0</v>
      </c>
      <c r="BD24" s="129">
        <f>IF(AZ24=4,G24,0)</f>
        <v>0</v>
      </c>
      <c r="BE24" s="129">
        <f>IF(AZ24=5,G24,0)</f>
        <v>0</v>
      </c>
      <c r="CZ24" s="129">
        <v>0</v>
      </c>
    </row>
    <row r="25" spans="1:104">
      <c r="A25" s="158"/>
      <c r="B25" s="159"/>
      <c r="C25" s="197" t="s">
        <v>106</v>
      </c>
      <c r="D25" s="198"/>
      <c r="E25" s="161">
        <v>73.64</v>
      </c>
      <c r="F25" s="162"/>
      <c r="G25" s="163"/>
      <c r="M25" s="160" t="s">
        <v>106</v>
      </c>
      <c r="O25" s="151"/>
    </row>
    <row r="26" spans="1:104">
      <c r="A26" s="152">
        <v>10</v>
      </c>
      <c r="B26" s="153" t="s">
        <v>107</v>
      </c>
      <c r="C26" s="154" t="s">
        <v>108</v>
      </c>
      <c r="D26" s="155" t="s">
        <v>91</v>
      </c>
      <c r="E26" s="156">
        <v>73.64</v>
      </c>
      <c r="F26" s="156"/>
      <c r="G26" s="157">
        <f>E26*F26</f>
        <v>0</v>
      </c>
      <c r="O26" s="151">
        <v>2</v>
      </c>
      <c r="AA26" s="129">
        <v>1</v>
      </c>
      <c r="AB26" s="129">
        <v>1</v>
      </c>
      <c r="AC26" s="129">
        <v>1</v>
      </c>
      <c r="AZ26" s="129">
        <v>1</v>
      </c>
      <c r="BA26" s="129">
        <f>IF(AZ26=1,G26,0)</f>
        <v>0</v>
      </c>
      <c r="BB26" s="129">
        <f>IF(AZ26=2,G26,0)</f>
        <v>0</v>
      </c>
      <c r="BC26" s="129">
        <f>IF(AZ26=3,G26,0)</f>
        <v>0</v>
      </c>
      <c r="BD26" s="129">
        <f>IF(AZ26=4,G26,0)</f>
        <v>0</v>
      </c>
      <c r="BE26" s="129">
        <f>IF(AZ26=5,G26,0)</f>
        <v>0</v>
      </c>
      <c r="CZ26" s="129">
        <v>0</v>
      </c>
    </row>
    <row r="27" spans="1:104">
      <c r="A27" s="152">
        <v>11</v>
      </c>
      <c r="B27" s="153" t="s">
        <v>109</v>
      </c>
      <c r="C27" s="154" t="s">
        <v>110</v>
      </c>
      <c r="D27" s="155" t="s">
        <v>91</v>
      </c>
      <c r="E27" s="156">
        <v>3</v>
      </c>
      <c r="F27" s="156"/>
      <c r="G27" s="157">
        <f>E27*F27</f>
        <v>0</v>
      </c>
      <c r="O27" s="151">
        <v>2</v>
      </c>
      <c r="AA27" s="129">
        <v>1</v>
      </c>
      <c r="AB27" s="129">
        <v>1</v>
      </c>
      <c r="AC27" s="129">
        <v>1</v>
      </c>
      <c r="AZ27" s="129">
        <v>1</v>
      </c>
      <c r="BA27" s="129">
        <f>IF(AZ27=1,G27,0)</f>
        <v>0</v>
      </c>
      <c r="BB27" s="129">
        <f>IF(AZ27=2,G27,0)</f>
        <v>0</v>
      </c>
      <c r="BC27" s="129">
        <f>IF(AZ27=3,G27,0)</f>
        <v>0</v>
      </c>
      <c r="BD27" s="129">
        <f>IF(AZ27=4,G27,0)</f>
        <v>0</v>
      </c>
      <c r="BE27" s="129">
        <f>IF(AZ27=5,G27,0)</f>
        <v>0</v>
      </c>
      <c r="CZ27" s="129">
        <v>0</v>
      </c>
    </row>
    <row r="28" spans="1:104">
      <c r="A28" s="158"/>
      <c r="B28" s="159"/>
      <c r="C28" s="197" t="s">
        <v>111</v>
      </c>
      <c r="D28" s="198"/>
      <c r="E28" s="161">
        <v>3</v>
      </c>
      <c r="F28" s="162"/>
      <c r="G28" s="163"/>
      <c r="M28" s="160" t="s">
        <v>111</v>
      </c>
      <c r="O28" s="151"/>
    </row>
    <row r="29" spans="1:104">
      <c r="A29" s="152">
        <v>12</v>
      </c>
      <c r="B29" s="153" t="s">
        <v>112</v>
      </c>
      <c r="C29" s="154" t="s">
        <v>113</v>
      </c>
      <c r="D29" s="155" t="s">
        <v>91</v>
      </c>
      <c r="E29" s="156">
        <v>0.9</v>
      </c>
      <c r="F29" s="156"/>
      <c r="G29" s="157">
        <f>E29*F29</f>
        <v>0</v>
      </c>
      <c r="O29" s="151">
        <v>2</v>
      </c>
      <c r="AA29" s="129">
        <v>1</v>
      </c>
      <c r="AB29" s="129">
        <v>1</v>
      </c>
      <c r="AC29" s="129">
        <v>1</v>
      </c>
      <c r="AZ29" s="129">
        <v>1</v>
      </c>
      <c r="BA29" s="129">
        <f>IF(AZ29=1,G29,0)</f>
        <v>0</v>
      </c>
      <c r="BB29" s="129">
        <f>IF(AZ29=2,G29,0)</f>
        <v>0</v>
      </c>
      <c r="BC29" s="129">
        <f>IF(AZ29=3,G29,0)</f>
        <v>0</v>
      </c>
      <c r="BD29" s="129">
        <f>IF(AZ29=4,G29,0)</f>
        <v>0</v>
      </c>
      <c r="BE29" s="129">
        <f>IF(AZ29=5,G29,0)</f>
        <v>0</v>
      </c>
      <c r="CZ29" s="129">
        <v>0</v>
      </c>
    </row>
    <row r="30" spans="1:104">
      <c r="A30" s="158"/>
      <c r="B30" s="159"/>
      <c r="C30" s="197" t="s">
        <v>114</v>
      </c>
      <c r="D30" s="198"/>
      <c r="E30" s="161">
        <v>0.9</v>
      </c>
      <c r="F30" s="162"/>
      <c r="G30" s="163"/>
      <c r="M30" s="160" t="s">
        <v>114</v>
      </c>
      <c r="O30" s="151"/>
    </row>
    <row r="31" spans="1:104">
      <c r="A31" s="152">
        <v>13</v>
      </c>
      <c r="B31" s="153" t="s">
        <v>115</v>
      </c>
      <c r="C31" s="154" t="s">
        <v>116</v>
      </c>
      <c r="D31" s="155" t="s">
        <v>91</v>
      </c>
      <c r="E31" s="156">
        <v>1</v>
      </c>
      <c r="F31" s="156"/>
      <c r="G31" s="157">
        <f>E31*F31</f>
        <v>0</v>
      </c>
      <c r="O31" s="151">
        <v>2</v>
      </c>
      <c r="AA31" s="129">
        <v>1</v>
      </c>
      <c r="AB31" s="129">
        <v>1</v>
      </c>
      <c r="AC31" s="129">
        <v>1</v>
      </c>
      <c r="AZ31" s="129">
        <v>1</v>
      </c>
      <c r="BA31" s="129">
        <f>IF(AZ31=1,G31,0)</f>
        <v>0</v>
      </c>
      <c r="BB31" s="129">
        <f>IF(AZ31=2,G31,0)</f>
        <v>0</v>
      </c>
      <c r="BC31" s="129">
        <f>IF(AZ31=3,G31,0)</f>
        <v>0</v>
      </c>
      <c r="BD31" s="129">
        <f>IF(AZ31=4,G31,0)</f>
        <v>0</v>
      </c>
      <c r="BE31" s="129">
        <f>IF(AZ31=5,G31,0)</f>
        <v>0</v>
      </c>
      <c r="CZ31" s="129">
        <v>0</v>
      </c>
    </row>
    <row r="32" spans="1:104">
      <c r="A32" s="152">
        <v>14</v>
      </c>
      <c r="B32" s="153" t="s">
        <v>117</v>
      </c>
      <c r="C32" s="154" t="s">
        <v>118</v>
      </c>
      <c r="D32" s="155" t="s">
        <v>91</v>
      </c>
      <c r="E32" s="156">
        <v>18.257999999999999</v>
      </c>
      <c r="F32" s="156"/>
      <c r="G32" s="157">
        <f>E32*F32</f>
        <v>0</v>
      </c>
      <c r="O32" s="151">
        <v>2</v>
      </c>
      <c r="AA32" s="129">
        <v>1</v>
      </c>
      <c r="AB32" s="129">
        <v>1</v>
      </c>
      <c r="AC32" s="129">
        <v>1</v>
      </c>
      <c r="AZ32" s="129">
        <v>1</v>
      </c>
      <c r="BA32" s="129">
        <f>IF(AZ32=1,G32,0)</f>
        <v>0</v>
      </c>
      <c r="BB32" s="129">
        <f>IF(AZ32=2,G32,0)</f>
        <v>0</v>
      </c>
      <c r="BC32" s="129">
        <f>IF(AZ32=3,G32,0)</f>
        <v>0</v>
      </c>
      <c r="BD32" s="129">
        <f>IF(AZ32=4,G32,0)</f>
        <v>0</v>
      </c>
      <c r="BE32" s="129">
        <f>IF(AZ32=5,G32,0)</f>
        <v>0</v>
      </c>
      <c r="CZ32" s="129">
        <v>0</v>
      </c>
    </row>
    <row r="33" spans="1:104">
      <c r="A33" s="158"/>
      <c r="B33" s="159"/>
      <c r="C33" s="197" t="s">
        <v>119</v>
      </c>
      <c r="D33" s="198"/>
      <c r="E33" s="161">
        <v>6.72</v>
      </c>
      <c r="F33" s="162"/>
      <c r="G33" s="163"/>
      <c r="M33" s="160" t="s">
        <v>119</v>
      </c>
      <c r="O33" s="151"/>
    </row>
    <row r="34" spans="1:104">
      <c r="A34" s="158"/>
      <c r="B34" s="159"/>
      <c r="C34" s="197" t="s">
        <v>120</v>
      </c>
      <c r="D34" s="198"/>
      <c r="E34" s="161">
        <v>9.8879999999999999</v>
      </c>
      <c r="F34" s="162"/>
      <c r="G34" s="163"/>
      <c r="M34" s="160" t="s">
        <v>120</v>
      </c>
      <c r="O34" s="151"/>
    </row>
    <row r="35" spans="1:104">
      <c r="A35" s="158"/>
      <c r="B35" s="159"/>
      <c r="C35" s="197" t="s">
        <v>121</v>
      </c>
      <c r="D35" s="198"/>
      <c r="E35" s="161">
        <v>1.65</v>
      </c>
      <c r="F35" s="162"/>
      <c r="G35" s="163"/>
      <c r="M35" s="160" t="s">
        <v>121</v>
      </c>
      <c r="O35" s="151"/>
    </row>
    <row r="36" spans="1:104">
      <c r="A36" s="152">
        <v>15</v>
      </c>
      <c r="B36" s="153" t="s">
        <v>122</v>
      </c>
      <c r="C36" s="154" t="s">
        <v>123</v>
      </c>
      <c r="D36" s="155" t="s">
        <v>91</v>
      </c>
      <c r="E36" s="156">
        <v>18.25</v>
      </c>
      <c r="F36" s="156"/>
      <c r="G36" s="157">
        <f>E36*F36</f>
        <v>0</v>
      </c>
      <c r="O36" s="151">
        <v>2</v>
      </c>
      <c r="AA36" s="129">
        <v>1</v>
      </c>
      <c r="AB36" s="129">
        <v>1</v>
      </c>
      <c r="AC36" s="129">
        <v>1</v>
      </c>
      <c r="AZ36" s="129">
        <v>1</v>
      </c>
      <c r="BA36" s="129">
        <f>IF(AZ36=1,G36,0)</f>
        <v>0</v>
      </c>
      <c r="BB36" s="129">
        <f>IF(AZ36=2,G36,0)</f>
        <v>0</v>
      </c>
      <c r="BC36" s="129">
        <f>IF(AZ36=3,G36,0)</f>
        <v>0</v>
      </c>
      <c r="BD36" s="129">
        <f>IF(AZ36=4,G36,0)</f>
        <v>0</v>
      </c>
      <c r="BE36" s="129">
        <f>IF(AZ36=5,G36,0)</f>
        <v>0</v>
      </c>
      <c r="CZ36" s="129">
        <v>0</v>
      </c>
    </row>
    <row r="37" spans="1:104">
      <c r="A37" s="152">
        <v>16</v>
      </c>
      <c r="B37" s="153" t="s">
        <v>124</v>
      </c>
      <c r="C37" s="154" t="s">
        <v>125</v>
      </c>
      <c r="D37" s="155" t="s">
        <v>79</v>
      </c>
      <c r="E37" s="156">
        <v>500</v>
      </c>
      <c r="F37" s="156"/>
      <c r="G37" s="157">
        <f>E37*F37</f>
        <v>0</v>
      </c>
      <c r="O37" s="151">
        <v>2</v>
      </c>
      <c r="AA37" s="129">
        <v>1</v>
      </c>
      <c r="AB37" s="129">
        <v>1</v>
      </c>
      <c r="AC37" s="129">
        <v>1</v>
      </c>
      <c r="AZ37" s="129">
        <v>1</v>
      </c>
      <c r="BA37" s="129">
        <f>IF(AZ37=1,G37,0)</f>
        <v>0</v>
      </c>
      <c r="BB37" s="129">
        <f>IF(AZ37=2,G37,0)</f>
        <v>0</v>
      </c>
      <c r="BC37" s="129">
        <f>IF(AZ37=3,G37,0)</f>
        <v>0</v>
      </c>
      <c r="BD37" s="129">
        <f>IF(AZ37=4,G37,0)</f>
        <v>0</v>
      </c>
      <c r="BE37" s="129">
        <f>IF(AZ37=5,G37,0)</f>
        <v>0</v>
      </c>
      <c r="CZ37" s="129">
        <v>0</v>
      </c>
    </row>
    <row r="38" spans="1:104">
      <c r="A38" s="152">
        <v>17</v>
      </c>
      <c r="B38" s="153" t="s">
        <v>126</v>
      </c>
      <c r="C38" s="154" t="s">
        <v>127</v>
      </c>
      <c r="D38" s="155" t="s">
        <v>79</v>
      </c>
      <c r="E38" s="156">
        <v>166.66669999999999</v>
      </c>
      <c r="F38" s="156"/>
      <c r="G38" s="157">
        <f>E38*F38</f>
        <v>0</v>
      </c>
      <c r="O38" s="151">
        <v>2</v>
      </c>
      <c r="AA38" s="129">
        <v>1</v>
      </c>
      <c r="AB38" s="129">
        <v>1</v>
      </c>
      <c r="AC38" s="129">
        <v>1</v>
      </c>
      <c r="AZ38" s="129">
        <v>1</v>
      </c>
      <c r="BA38" s="129">
        <f>IF(AZ38=1,G38,0)</f>
        <v>0</v>
      </c>
      <c r="BB38" s="129">
        <f>IF(AZ38=2,G38,0)</f>
        <v>0</v>
      </c>
      <c r="BC38" s="129">
        <f>IF(AZ38=3,G38,0)</f>
        <v>0</v>
      </c>
      <c r="BD38" s="129">
        <f>IF(AZ38=4,G38,0)</f>
        <v>0</v>
      </c>
      <c r="BE38" s="129">
        <f>IF(AZ38=5,G38,0)</f>
        <v>0</v>
      </c>
      <c r="CZ38" s="129">
        <v>0</v>
      </c>
    </row>
    <row r="39" spans="1:104">
      <c r="A39" s="158"/>
      <c r="B39" s="159"/>
      <c r="C39" s="197" t="s">
        <v>128</v>
      </c>
      <c r="D39" s="198"/>
      <c r="E39" s="161">
        <v>166.66669999999999</v>
      </c>
      <c r="F39" s="162"/>
      <c r="G39" s="163"/>
      <c r="M39" s="160" t="s">
        <v>128</v>
      </c>
      <c r="O39" s="151"/>
    </row>
    <row r="40" spans="1:104">
      <c r="A40" s="152">
        <v>18</v>
      </c>
      <c r="B40" s="153" t="s">
        <v>129</v>
      </c>
      <c r="C40" s="154" t="s">
        <v>130</v>
      </c>
      <c r="D40" s="155" t="s">
        <v>79</v>
      </c>
      <c r="E40" s="156">
        <v>236</v>
      </c>
      <c r="F40" s="156"/>
      <c r="G40" s="157">
        <f>E40*F40</f>
        <v>0</v>
      </c>
      <c r="O40" s="151">
        <v>2</v>
      </c>
      <c r="AA40" s="129">
        <v>1</v>
      </c>
      <c r="AB40" s="129">
        <v>1</v>
      </c>
      <c r="AC40" s="129">
        <v>1</v>
      </c>
      <c r="AZ40" s="129">
        <v>1</v>
      </c>
      <c r="BA40" s="129">
        <f>IF(AZ40=1,G40,0)</f>
        <v>0</v>
      </c>
      <c r="BB40" s="129">
        <f>IF(AZ40=2,G40,0)</f>
        <v>0</v>
      </c>
      <c r="BC40" s="129">
        <f>IF(AZ40=3,G40,0)</f>
        <v>0</v>
      </c>
      <c r="BD40" s="129">
        <f>IF(AZ40=4,G40,0)</f>
        <v>0</v>
      </c>
      <c r="BE40" s="129">
        <f>IF(AZ40=5,G40,0)</f>
        <v>0</v>
      </c>
      <c r="CZ40" s="129">
        <v>0</v>
      </c>
    </row>
    <row r="41" spans="1:104">
      <c r="A41" s="164"/>
      <c r="B41" s="165" t="s">
        <v>70</v>
      </c>
      <c r="C41" s="166" t="str">
        <f>CONCATENATE(B7," ",C7)</f>
        <v>1 Zemní práce</v>
      </c>
      <c r="D41" s="164"/>
      <c r="E41" s="167"/>
      <c r="F41" s="167"/>
      <c r="G41" s="168">
        <f>SUM(G7:G40)</f>
        <v>0</v>
      </c>
      <c r="O41" s="151">
        <v>4</v>
      </c>
      <c r="BA41" s="169">
        <f>SUM(BA7:BA40)</f>
        <v>0</v>
      </c>
      <c r="BB41" s="169">
        <f>SUM(BB7:BB40)</f>
        <v>0</v>
      </c>
      <c r="BC41" s="169">
        <f>SUM(BC7:BC40)</f>
        <v>0</v>
      </c>
      <c r="BD41" s="169">
        <f>SUM(BD7:BD40)</f>
        <v>0</v>
      </c>
      <c r="BE41" s="169">
        <f>SUM(BE7:BE40)</f>
        <v>0</v>
      </c>
    </row>
    <row r="42" spans="1:104">
      <c r="A42" s="144" t="s">
        <v>66</v>
      </c>
      <c r="B42" s="145" t="s">
        <v>131</v>
      </c>
      <c r="C42" s="146" t="s">
        <v>132</v>
      </c>
      <c r="D42" s="147"/>
      <c r="E42" s="148"/>
      <c r="F42" s="148"/>
      <c r="G42" s="149"/>
      <c r="H42" s="150"/>
      <c r="I42" s="150"/>
      <c r="O42" s="151">
        <v>1</v>
      </c>
    </row>
    <row r="43" spans="1:104">
      <c r="A43" s="152">
        <v>19</v>
      </c>
      <c r="B43" s="153" t="s">
        <v>133</v>
      </c>
      <c r="C43" s="154" t="s">
        <v>134</v>
      </c>
      <c r="D43" s="155" t="s">
        <v>79</v>
      </c>
      <c r="E43" s="156">
        <v>500</v>
      </c>
      <c r="F43" s="156"/>
      <c r="G43" s="157">
        <f>E43*F43</f>
        <v>0</v>
      </c>
      <c r="O43" s="151">
        <v>2</v>
      </c>
      <c r="AA43" s="129">
        <v>1</v>
      </c>
      <c r="AB43" s="129">
        <v>1</v>
      </c>
      <c r="AC43" s="129">
        <v>1</v>
      </c>
      <c r="AZ43" s="129">
        <v>1</v>
      </c>
      <c r="BA43" s="129">
        <f>IF(AZ43=1,G43,0)</f>
        <v>0</v>
      </c>
      <c r="BB43" s="129">
        <f>IF(AZ43=2,G43,0)</f>
        <v>0</v>
      </c>
      <c r="BC43" s="129">
        <f>IF(AZ43=3,G43,0)</f>
        <v>0</v>
      </c>
      <c r="BD43" s="129">
        <f>IF(AZ43=4,G43,0)</f>
        <v>0</v>
      </c>
      <c r="BE43" s="129">
        <f>IF(AZ43=5,G43,0)</f>
        <v>0</v>
      </c>
      <c r="CZ43" s="129">
        <v>0</v>
      </c>
    </row>
    <row r="44" spans="1:104">
      <c r="A44" s="152">
        <v>20</v>
      </c>
      <c r="B44" s="153" t="s">
        <v>135</v>
      </c>
      <c r="C44" s="154" t="s">
        <v>136</v>
      </c>
      <c r="D44" s="155" t="s">
        <v>137</v>
      </c>
      <c r="E44" s="156">
        <v>14.2857</v>
      </c>
      <c r="F44" s="156"/>
      <c r="G44" s="157">
        <f>E44*F44</f>
        <v>0</v>
      </c>
      <c r="O44" s="151">
        <v>2</v>
      </c>
      <c r="AA44" s="129">
        <v>3</v>
      </c>
      <c r="AB44" s="129">
        <v>1</v>
      </c>
      <c r="AC44" s="129">
        <v>572410</v>
      </c>
      <c r="AZ44" s="129">
        <v>1</v>
      </c>
      <c r="BA44" s="129">
        <f>IF(AZ44=1,G44,0)</f>
        <v>0</v>
      </c>
      <c r="BB44" s="129">
        <f>IF(AZ44=2,G44,0)</f>
        <v>0</v>
      </c>
      <c r="BC44" s="129">
        <f>IF(AZ44=3,G44,0)</f>
        <v>0</v>
      </c>
      <c r="BD44" s="129">
        <f>IF(AZ44=4,G44,0)</f>
        <v>0</v>
      </c>
      <c r="BE44" s="129">
        <f>IF(AZ44=5,G44,0)</f>
        <v>0</v>
      </c>
      <c r="CZ44" s="129">
        <v>1E-3</v>
      </c>
    </row>
    <row r="45" spans="1:104">
      <c r="A45" s="158"/>
      <c r="B45" s="159"/>
      <c r="C45" s="197" t="s">
        <v>138</v>
      </c>
      <c r="D45" s="198"/>
      <c r="E45" s="161">
        <v>14.2857</v>
      </c>
      <c r="F45" s="162"/>
      <c r="G45" s="163"/>
      <c r="M45" s="160" t="s">
        <v>138</v>
      </c>
      <c r="O45" s="151"/>
    </row>
    <row r="46" spans="1:104">
      <c r="A46" s="164"/>
      <c r="B46" s="165" t="s">
        <v>70</v>
      </c>
      <c r="C46" s="166" t="str">
        <f>CONCATENATE(B42," ",C42)</f>
        <v>18 Povrchové úpravy terénu</v>
      </c>
      <c r="D46" s="164"/>
      <c r="E46" s="167"/>
      <c r="F46" s="167"/>
      <c r="G46" s="168">
        <f>SUM(G42:G45)</f>
        <v>0</v>
      </c>
      <c r="O46" s="151">
        <v>4</v>
      </c>
      <c r="BA46" s="169">
        <f>SUM(BA42:BA45)</f>
        <v>0</v>
      </c>
      <c r="BB46" s="169">
        <f>SUM(BB42:BB45)</f>
        <v>0</v>
      </c>
      <c r="BC46" s="169">
        <f>SUM(BC42:BC45)</f>
        <v>0</v>
      </c>
      <c r="BD46" s="169">
        <f>SUM(BD42:BD45)</f>
        <v>0</v>
      </c>
      <c r="BE46" s="169">
        <f>SUM(BE42:BE45)</f>
        <v>0</v>
      </c>
    </row>
    <row r="47" spans="1:104">
      <c r="A47" s="144" t="s">
        <v>66</v>
      </c>
      <c r="B47" s="145" t="s">
        <v>139</v>
      </c>
      <c r="C47" s="146" t="s">
        <v>140</v>
      </c>
      <c r="D47" s="147"/>
      <c r="E47" s="148"/>
      <c r="F47" s="148"/>
      <c r="G47" s="149"/>
      <c r="H47" s="150"/>
      <c r="I47" s="150"/>
      <c r="O47" s="151">
        <v>1</v>
      </c>
    </row>
    <row r="48" spans="1:104">
      <c r="A48" s="152">
        <v>21</v>
      </c>
      <c r="B48" s="153" t="s">
        <v>141</v>
      </c>
      <c r="C48" s="154" t="s">
        <v>142</v>
      </c>
      <c r="D48" s="155" t="s">
        <v>91</v>
      </c>
      <c r="E48" s="156">
        <v>4.32</v>
      </c>
      <c r="F48" s="156"/>
      <c r="G48" s="157">
        <f>E48*F48</f>
        <v>0</v>
      </c>
      <c r="O48" s="151">
        <v>2</v>
      </c>
      <c r="AA48" s="129">
        <v>1</v>
      </c>
      <c r="AB48" s="129">
        <v>1</v>
      </c>
      <c r="AC48" s="129">
        <v>1</v>
      </c>
      <c r="AZ48" s="129">
        <v>1</v>
      </c>
      <c r="BA48" s="129">
        <f>IF(AZ48=1,G48,0)</f>
        <v>0</v>
      </c>
      <c r="BB48" s="129">
        <f>IF(AZ48=2,G48,0)</f>
        <v>0</v>
      </c>
      <c r="BC48" s="129">
        <f>IF(AZ48=3,G48,0)</f>
        <v>0</v>
      </c>
      <c r="BD48" s="129">
        <f>IF(AZ48=4,G48,0)</f>
        <v>0</v>
      </c>
      <c r="BE48" s="129">
        <f>IF(AZ48=5,G48,0)</f>
        <v>0</v>
      </c>
      <c r="CZ48" s="129">
        <v>1.9205000000000001</v>
      </c>
    </row>
    <row r="49" spans="1:104">
      <c r="A49" s="158"/>
      <c r="B49" s="159"/>
      <c r="C49" s="197" t="s">
        <v>143</v>
      </c>
      <c r="D49" s="198"/>
      <c r="E49" s="161">
        <v>4.32</v>
      </c>
      <c r="F49" s="162"/>
      <c r="G49" s="163"/>
      <c r="M49" s="160" t="s">
        <v>143</v>
      </c>
      <c r="O49" s="151"/>
    </row>
    <row r="50" spans="1:104">
      <c r="A50" s="152">
        <v>22</v>
      </c>
      <c r="B50" s="153" t="s">
        <v>144</v>
      </c>
      <c r="C50" s="154" t="s">
        <v>145</v>
      </c>
      <c r="D50" s="155" t="s">
        <v>86</v>
      </c>
      <c r="E50" s="156">
        <v>36</v>
      </c>
      <c r="F50" s="156"/>
      <c r="G50" s="157">
        <f>E50*F50</f>
        <v>0</v>
      </c>
      <c r="O50" s="151">
        <v>2</v>
      </c>
      <c r="AA50" s="129">
        <v>1</v>
      </c>
      <c r="AB50" s="129">
        <v>1</v>
      </c>
      <c r="AC50" s="129">
        <v>1</v>
      </c>
      <c r="AZ50" s="129">
        <v>1</v>
      </c>
      <c r="BA50" s="129">
        <f>IF(AZ50=1,G50,0)</f>
        <v>0</v>
      </c>
      <c r="BB50" s="129">
        <f>IF(AZ50=2,G50,0)</f>
        <v>0</v>
      </c>
      <c r="BC50" s="129">
        <f>IF(AZ50=3,G50,0)</f>
        <v>0</v>
      </c>
      <c r="BD50" s="129">
        <f>IF(AZ50=4,G50,0)</f>
        <v>0</v>
      </c>
      <c r="BE50" s="129">
        <f>IF(AZ50=5,G50,0)</f>
        <v>0</v>
      </c>
      <c r="CZ50" s="129">
        <v>4.8999999999999998E-4</v>
      </c>
    </row>
    <row r="51" spans="1:104">
      <c r="A51" s="158"/>
      <c r="B51" s="159"/>
      <c r="C51" s="197" t="s">
        <v>146</v>
      </c>
      <c r="D51" s="198"/>
      <c r="E51" s="161">
        <v>36</v>
      </c>
      <c r="F51" s="162"/>
      <c r="G51" s="163"/>
      <c r="M51" s="160" t="s">
        <v>146</v>
      </c>
      <c r="O51" s="151"/>
    </row>
    <row r="52" spans="1:104">
      <c r="A52" s="152">
        <v>23</v>
      </c>
      <c r="B52" s="153" t="s">
        <v>147</v>
      </c>
      <c r="C52" s="154" t="s">
        <v>148</v>
      </c>
      <c r="D52" s="155" t="s">
        <v>79</v>
      </c>
      <c r="E52" s="156">
        <v>182.7</v>
      </c>
      <c r="F52" s="156"/>
      <c r="G52" s="157">
        <f>E52*F52</f>
        <v>0</v>
      </c>
      <c r="O52" s="151">
        <v>2</v>
      </c>
      <c r="AA52" s="129">
        <v>1</v>
      </c>
      <c r="AB52" s="129">
        <v>1</v>
      </c>
      <c r="AC52" s="129">
        <v>1</v>
      </c>
      <c r="AZ52" s="129">
        <v>1</v>
      </c>
      <c r="BA52" s="129">
        <f>IF(AZ52=1,G52,0)</f>
        <v>0</v>
      </c>
      <c r="BB52" s="129">
        <f>IF(AZ52=2,G52,0)</f>
        <v>0</v>
      </c>
      <c r="BC52" s="129">
        <f>IF(AZ52=3,G52,0)</f>
        <v>0</v>
      </c>
      <c r="BD52" s="129">
        <f>IF(AZ52=4,G52,0)</f>
        <v>0</v>
      </c>
      <c r="BE52" s="129">
        <f>IF(AZ52=5,G52,0)</f>
        <v>0</v>
      </c>
      <c r="CZ52" s="129">
        <v>0</v>
      </c>
    </row>
    <row r="53" spans="1:104">
      <c r="A53" s="158"/>
      <c r="B53" s="159"/>
      <c r="C53" s="197" t="s">
        <v>149</v>
      </c>
      <c r="D53" s="198"/>
      <c r="E53" s="161">
        <v>32.700000000000003</v>
      </c>
      <c r="F53" s="162"/>
      <c r="G53" s="163"/>
      <c r="M53" s="160" t="s">
        <v>149</v>
      </c>
      <c r="O53" s="151"/>
    </row>
    <row r="54" spans="1:104">
      <c r="A54" s="158"/>
      <c r="B54" s="159"/>
      <c r="C54" s="197" t="s">
        <v>150</v>
      </c>
      <c r="D54" s="198"/>
      <c r="E54" s="161">
        <v>150</v>
      </c>
      <c r="F54" s="162"/>
      <c r="G54" s="163"/>
      <c r="M54" s="160">
        <v>150</v>
      </c>
      <c r="O54" s="151"/>
    </row>
    <row r="55" spans="1:104">
      <c r="A55" s="152">
        <v>24</v>
      </c>
      <c r="B55" s="153" t="s">
        <v>151</v>
      </c>
      <c r="C55" s="154" t="s">
        <v>152</v>
      </c>
      <c r="D55" s="155" t="s">
        <v>91</v>
      </c>
      <c r="E55" s="156">
        <v>0.36</v>
      </c>
      <c r="F55" s="156"/>
      <c r="G55" s="157">
        <f>E55*F55</f>
        <v>0</v>
      </c>
      <c r="O55" s="151">
        <v>2</v>
      </c>
      <c r="AA55" s="129">
        <v>1</v>
      </c>
      <c r="AB55" s="129">
        <v>1</v>
      </c>
      <c r="AC55" s="129">
        <v>1</v>
      </c>
      <c r="AZ55" s="129">
        <v>1</v>
      </c>
      <c r="BA55" s="129">
        <f>IF(AZ55=1,G55,0)</f>
        <v>0</v>
      </c>
      <c r="BB55" s="129">
        <f>IF(AZ55=2,G55,0)</f>
        <v>0</v>
      </c>
      <c r="BC55" s="129">
        <f>IF(AZ55=3,G55,0)</f>
        <v>0</v>
      </c>
      <c r="BD55" s="129">
        <f>IF(AZ55=4,G55,0)</f>
        <v>0</v>
      </c>
      <c r="BE55" s="129">
        <f>IF(AZ55=5,G55,0)</f>
        <v>0</v>
      </c>
      <c r="CZ55" s="129">
        <v>2.4169299999999998</v>
      </c>
    </row>
    <row r="56" spans="1:104">
      <c r="A56" s="158"/>
      <c r="B56" s="159"/>
      <c r="C56" s="197" t="s">
        <v>153</v>
      </c>
      <c r="D56" s="198"/>
      <c r="E56" s="161">
        <v>0.36</v>
      </c>
      <c r="F56" s="162"/>
      <c r="G56" s="163"/>
      <c r="M56" s="160" t="s">
        <v>153</v>
      </c>
      <c r="O56" s="151"/>
    </row>
    <row r="57" spans="1:104" ht="22.5">
      <c r="A57" s="152">
        <v>25</v>
      </c>
      <c r="B57" s="153" t="s">
        <v>154</v>
      </c>
      <c r="C57" s="154" t="s">
        <v>155</v>
      </c>
      <c r="D57" s="155" t="s">
        <v>91</v>
      </c>
      <c r="E57" s="156">
        <v>3</v>
      </c>
      <c r="F57" s="156"/>
      <c r="G57" s="157">
        <f>E57*F57</f>
        <v>0</v>
      </c>
      <c r="O57" s="151">
        <v>2</v>
      </c>
      <c r="AA57" s="129">
        <v>1</v>
      </c>
      <c r="AB57" s="129">
        <v>1</v>
      </c>
      <c r="AC57" s="129">
        <v>1</v>
      </c>
      <c r="AZ57" s="129">
        <v>1</v>
      </c>
      <c r="BA57" s="129">
        <f>IF(AZ57=1,G57,0)</f>
        <v>0</v>
      </c>
      <c r="BB57" s="129">
        <f>IF(AZ57=2,G57,0)</f>
        <v>0</v>
      </c>
      <c r="BC57" s="129">
        <f>IF(AZ57=3,G57,0)</f>
        <v>0</v>
      </c>
      <c r="BD57" s="129">
        <f>IF(AZ57=4,G57,0)</f>
        <v>0</v>
      </c>
      <c r="BE57" s="129">
        <f>IF(AZ57=5,G57,0)</f>
        <v>0</v>
      </c>
      <c r="CZ57" s="129">
        <v>2.45329</v>
      </c>
    </row>
    <row r="58" spans="1:104">
      <c r="A58" s="158"/>
      <c r="B58" s="159"/>
      <c r="C58" s="197" t="s">
        <v>156</v>
      </c>
      <c r="D58" s="198"/>
      <c r="E58" s="161">
        <v>3</v>
      </c>
      <c r="F58" s="162"/>
      <c r="G58" s="163"/>
      <c r="M58" s="160" t="s">
        <v>156</v>
      </c>
      <c r="O58" s="151"/>
    </row>
    <row r="59" spans="1:104">
      <c r="A59" s="152">
        <v>26</v>
      </c>
      <c r="B59" s="153" t="s">
        <v>157</v>
      </c>
      <c r="C59" s="154" t="s">
        <v>158</v>
      </c>
      <c r="D59" s="155" t="s">
        <v>79</v>
      </c>
      <c r="E59" s="156">
        <v>3.48</v>
      </c>
      <c r="F59" s="156"/>
      <c r="G59" s="157">
        <f>E59*F59</f>
        <v>0</v>
      </c>
      <c r="O59" s="151">
        <v>2</v>
      </c>
      <c r="AA59" s="129">
        <v>1</v>
      </c>
      <c r="AB59" s="129">
        <v>1</v>
      </c>
      <c r="AC59" s="129">
        <v>1</v>
      </c>
      <c r="AZ59" s="129">
        <v>1</v>
      </c>
      <c r="BA59" s="129">
        <f>IF(AZ59=1,G59,0)</f>
        <v>0</v>
      </c>
      <c r="BB59" s="129">
        <f>IF(AZ59=2,G59,0)</f>
        <v>0</v>
      </c>
      <c r="BC59" s="129">
        <f>IF(AZ59=3,G59,0)</f>
        <v>0</v>
      </c>
      <c r="BD59" s="129">
        <f>IF(AZ59=4,G59,0)</f>
        <v>0</v>
      </c>
      <c r="BE59" s="129">
        <f>IF(AZ59=5,G59,0)</f>
        <v>0</v>
      </c>
      <c r="CZ59" s="129">
        <v>3.925E-2</v>
      </c>
    </row>
    <row r="60" spans="1:104">
      <c r="A60" s="158"/>
      <c r="B60" s="159"/>
      <c r="C60" s="197" t="s">
        <v>159</v>
      </c>
      <c r="D60" s="198"/>
      <c r="E60" s="161">
        <v>1.08</v>
      </c>
      <c r="F60" s="162"/>
      <c r="G60" s="163"/>
      <c r="M60" s="160" t="s">
        <v>159</v>
      </c>
      <c r="O60" s="151"/>
    </row>
    <row r="61" spans="1:104">
      <c r="A61" s="158"/>
      <c r="B61" s="159"/>
      <c r="C61" s="197" t="s">
        <v>160</v>
      </c>
      <c r="D61" s="198"/>
      <c r="E61" s="161">
        <v>2.4</v>
      </c>
      <c r="F61" s="162"/>
      <c r="G61" s="163"/>
      <c r="M61" s="160" t="s">
        <v>160</v>
      </c>
      <c r="O61" s="151"/>
    </row>
    <row r="62" spans="1:104">
      <c r="A62" s="152">
        <v>27</v>
      </c>
      <c r="B62" s="153" t="s">
        <v>161</v>
      </c>
      <c r="C62" s="154" t="s">
        <v>162</v>
      </c>
      <c r="D62" s="155" t="s">
        <v>79</v>
      </c>
      <c r="E62" s="156">
        <v>3.48</v>
      </c>
      <c r="F62" s="156"/>
      <c r="G62" s="157">
        <f>E62*F62</f>
        <v>0</v>
      </c>
      <c r="O62" s="151">
        <v>2</v>
      </c>
      <c r="AA62" s="129">
        <v>1</v>
      </c>
      <c r="AB62" s="129">
        <v>1</v>
      </c>
      <c r="AC62" s="129">
        <v>1</v>
      </c>
      <c r="AZ62" s="129">
        <v>1</v>
      </c>
      <c r="BA62" s="129">
        <f>IF(AZ62=1,G62,0)</f>
        <v>0</v>
      </c>
      <c r="BB62" s="129">
        <f>IF(AZ62=2,G62,0)</f>
        <v>0</v>
      </c>
      <c r="BC62" s="129">
        <f>IF(AZ62=3,G62,0)</f>
        <v>0</v>
      </c>
      <c r="BD62" s="129">
        <f>IF(AZ62=4,G62,0)</f>
        <v>0</v>
      </c>
      <c r="BE62" s="129">
        <f>IF(AZ62=5,G62,0)</f>
        <v>0</v>
      </c>
      <c r="CZ62" s="129">
        <v>0</v>
      </c>
    </row>
    <row r="63" spans="1:104" ht="22.5">
      <c r="A63" s="152">
        <v>28</v>
      </c>
      <c r="B63" s="153" t="s">
        <v>163</v>
      </c>
      <c r="C63" s="154" t="s">
        <v>164</v>
      </c>
      <c r="D63" s="155" t="s">
        <v>165</v>
      </c>
      <c r="E63" s="156">
        <v>0.23039999999999999</v>
      </c>
      <c r="F63" s="156"/>
      <c r="G63" s="157">
        <f>E63*F63</f>
        <v>0</v>
      </c>
      <c r="O63" s="151">
        <v>2</v>
      </c>
      <c r="AA63" s="129">
        <v>1</v>
      </c>
      <c r="AB63" s="129">
        <v>1</v>
      </c>
      <c r="AC63" s="129">
        <v>1</v>
      </c>
      <c r="AZ63" s="129">
        <v>1</v>
      </c>
      <c r="BA63" s="129">
        <f>IF(AZ63=1,G63,0)</f>
        <v>0</v>
      </c>
      <c r="BB63" s="129">
        <f>IF(AZ63=2,G63,0)</f>
        <v>0</v>
      </c>
      <c r="BC63" s="129">
        <f>IF(AZ63=3,G63,0)</f>
        <v>0</v>
      </c>
      <c r="BD63" s="129">
        <f>IF(AZ63=4,G63,0)</f>
        <v>0</v>
      </c>
      <c r="BE63" s="129">
        <f>IF(AZ63=5,G63,0)</f>
        <v>0</v>
      </c>
      <c r="CZ63" s="129">
        <v>1.0570200000000001</v>
      </c>
    </row>
    <row r="64" spans="1:104">
      <c r="A64" s="158"/>
      <c r="B64" s="159"/>
      <c r="C64" s="197" t="s">
        <v>166</v>
      </c>
      <c r="D64" s="198"/>
      <c r="E64" s="161">
        <v>0.23039999999999999</v>
      </c>
      <c r="F64" s="162"/>
      <c r="G64" s="163"/>
      <c r="M64" s="160" t="s">
        <v>166</v>
      </c>
      <c r="O64" s="151"/>
    </row>
    <row r="65" spans="1:104" ht="22.5">
      <c r="A65" s="152">
        <v>29</v>
      </c>
      <c r="B65" s="153" t="s">
        <v>167</v>
      </c>
      <c r="C65" s="154" t="s">
        <v>168</v>
      </c>
      <c r="D65" s="155" t="s">
        <v>79</v>
      </c>
      <c r="E65" s="156">
        <v>27.03</v>
      </c>
      <c r="F65" s="156"/>
      <c r="G65" s="157">
        <f>E65*F65</f>
        <v>0</v>
      </c>
      <c r="O65" s="151">
        <v>2</v>
      </c>
      <c r="AA65" s="129">
        <v>1</v>
      </c>
      <c r="AB65" s="129">
        <v>1</v>
      </c>
      <c r="AC65" s="129">
        <v>1</v>
      </c>
      <c r="AZ65" s="129">
        <v>1</v>
      </c>
      <c r="BA65" s="129">
        <f>IF(AZ65=1,G65,0)</f>
        <v>0</v>
      </c>
      <c r="BB65" s="129">
        <f>IF(AZ65=2,G65,0)</f>
        <v>0</v>
      </c>
      <c r="BC65" s="129">
        <f>IF(AZ65=3,G65,0)</f>
        <v>0</v>
      </c>
      <c r="BD65" s="129">
        <f>IF(AZ65=4,G65,0)</f>
        <v>0</v>
      </c>
      <c r="BE65" s="129">
        <f>IF(AZ65=5,G65,0)</f>
        <v>0</v>
      </c>
      <c r="CZ65" s="129">
        <v>0.7026</v>
      </c>
    </row>
    <row r="66" spans="1:104">
      <c r="A66" s="158"/>
      <c r="B66" s="159"/>
      <c r="C66" s="197" t="s">
        <v>169</v>
      </c>
      <c r="D66" s="198"/>
      <c r="E66" s="161">
        <v>16.95</v>
      </c>
      <c r="F66" s="162"/>
      <c r="G66" s="163"/>
      <c r="M66" s="160" t="s">
        <v>169</v>
      </c>
      <c r="O66" s="151"/>
    </row>
    <row r="67" spans="1:104">
      <c r="A67" s="158"/>
      <c r="B67" s="159"/>
      <c r="C67" s="197" t="s">
        <v>170</v>
      </c>
      <c r="D67" s="198"/>
      <c r="E67" s="161">
        <v>10.08</v>
      </c>
      <c r="F67" s="162"/>
      <c r="G67" s="163"/>
      <c r="M67" s="160" t="s">
        <v>170</v>
      </c>
      <c r="O67" s="151"/>
    </row>
    <row r="68" spans="1:104">
      <c r="A68" s="152">
        <v>30</v>
      </c>
      <c r="B68" s="153" t="s">
        <v>171</v>
      </c>
      <c r="C68" s="154" t="s">
        <v>172</v>
      </c>
      <c r="D68" s="155" t="s">
        <v>91</v>
      </c>
      <c r="E68" s="156">
        <v>17.774999999999999</v>
      </c>
      <c r="F68" s="156"/>
      <c r="G68" s="157">
        <f>E68*F68</f>
        <v>0</v>
      </c>
      <c r="O68" s="151">
        <v>2</v>
      </c>
      <c r="AA68" s="129">
        <v>1</v>
      </c>
      <c r="AB68" s="129">
        <v>1</v>
      </c>
      <c r="AC68" s="129">
        <v>1</v>
      </c>
      <c r="AZ68" s="129">
        <v>1</v>
      </c>
      <c r="BA68" s="129">
        <f>IF(AZ68=1,G68,0)</f>
        <v>0</v>
      </c>
      <c r="BB68" s="129">
        <f>IF(AZ68=2,G68,0)</f>
        <v>0</v>
      </c>
      <c r="BC68" s="129">
        <f>IF(AZ68=3,G68,0)</f>
        <v>0</v>
      </c>
      <c r="BD68" s="129">
        <f>IF(AZ68=4,G68,0)</f>
        <v>0</v>
      </c>
      <c r="BE68" s="129">
        <f>IF(AZ68=5,G68,0)</f>
        <v>0</v>
      </c>
      <c r="CZ68" s="129">
        <v>2.4169299999999998</v>
      </c>
    </row>
    <row r="69" spans="1:104">
      <c r="A69" s="158"/>
      <c r="B69" s="159"/>
      <c r="C69" s="197" t="s">
        <v>173</v>
      </c>
      <c r="D69" s="198"/>
      <c r="E69" s="161">
        <v>17.774999999999999</v>
      </c>
      <c r="F69" s="162"/>
      <c r="G69" s="163"/>
      <c r="M69" s="160" t="s">
        <v>173</v>
      </c>
      <c r="O69" s="151"/>
    </row>
    <row r="70" spans="1:104">
      <c r="A70" s="152">
        <v>31</v>
      </c>
      <c r="B70" s="153" t="s">
        <v>174</v>
      </c>
      <c r="C70" s="154" t="s">
        <v>175</v>
      </c>
      <c r="D70" s="155" t="s">
        <v>79</v>
      </c>
      <c r="E70" s="156">
        <v>45</v>
      </c>
      <c r="F70" s="156"/>
      <c r="G70" s="157">
        <f>E70*F70</f>
        <v>0</v>
      </c>
      <c r="O70" s="151">
        <v>2</v>
      </c>
      <c r="AA70" s="129">
        <v>1</v>
      </c>
      <c r="AB70" s="129">
        <v>1</v>
      </c>
      <c r="AC70" s="129">
        <v>1</v>
      </c>
      <c r="AZ70" s="129">
        <v>1</v>
      </c>
      <c r="BA70" s="129">
        <f>IF(AZ70=1,G70,0)</f>
        <v>0</v>
      </c>
      <c r="BB70" s="129">
        <f>IF(AZ70=2,G70,0)</f>
        <v>0</v>
      </c>
      <c r="BC70" s="129">
        <f>IF(AZ70=3,G70,0)</f>
        <v>0</v>
      </c>
      <c r="BD70" s="129">
        <f>IF(AZ70=4,G70,0)</f>
        <v>0</v>
      </c>
      <c r="BE70" s="129">
        <f>IF(AZ70=5,G70,0)</f>
        <v>0</v>
      </c>
      <c r="CZ70" s="129">
        <v>3.9210000000000002E-2</v>
      </c>
    </row>
    <row r="71" spans="1:104">
      <c r="A71" s="158"/>
      <c r="B71" s="159"/>
      <c r="C71" s="197" t="s">
        <v>176</v>
      </c>
      <c r="D71" s="198"/>
      <c r="E71" s="161">
        <v>45</v>
      </c>
      <c r="F71" s="162"/>
      <c r="G71" s="163"/>
      <c r="M71" s="160" t="s">
        <v>176</v>
      </c>
      <c r="O71" s="151"/>
    </row>
    <row r="72" spans="1:104">
      <c r="A72" s="152">
        <v>32</v>
      </c>
      <c r="B72" s="153" t="s">
        <v>177</v>
      </c>
      <c r="C72" s="154" t="s">
        <v>178</v>
      </c>
      <c r="D72" s="155" t="s">
        <v>79</v>
      </c>
      <c r="E72" s="156">
        <v>45</v>
      </c>
      <c r="F72" s="156"/>
      <c r="G72" s="157">
        <f>E72*F72</f>
        <v>0</v>
      </c>
      <c r="O72" s="151">
        <v>2</v>
      </c>
      <c r="AA72" s="129">
        <v>1</v>
      </c>
      <c r="AB72" s="129">
        <v>1</v>
      </c>
      <c r="AC72" s="129">
        <v>1</v>
      </c>
      <c r="AZ72" s="129">
        <v>1</v>
      </c>
      <c r="BA72" s="129">
        <f>IF(AZ72=1,G72,0)</f>
        <v>0</v>
      </c>
      <c r="BB72" s="129">
        <f>IF(AZ72=2,G72,0)</f>
        <v>0</v>
      </c>
      <c r="BC72" s="129">
        <f>IF(AZ72=3,G72,0)</f>
        <v>0</v>
      </c>
      <c r="BD72" s="129">
        <f>IF(AZ72=4,G72,0)</f>
        <v>0</v>
      </c>
      <c r="BE72" s="129">
        <f>IF(AZ72=5,G72,0)</f>
        <v>0</v>
      </c>
      <c r="CZ72" s="129">
        <v>0</v>
      </c>
    </row>
    <row r="73" spans="1:104">
      <c r="A73" s="152">
        <v>33</v>
      </c>
      <c r="B73" s="153" t="s">
        <v>179</v>
      </c>
      <c r="C73" s="154" t="s">
        <v>180</v>
      </c>
      <c r="D73" s="155" t="s">
        <v>165</v>
      </c>
      <c r="E73" s="156">
        <v>0.29580000000000001</v>
      </c>
      <c r="F73" s="156"/>
      <c r="G73" s="157">
        <f>E73*F73</f>
        <v>0</v>
      </c>
      <c r="O73" s="151">
        <v>2</v>
      </c>
      <c r="AA73" s="129">
        <v>1</v>
      </c>
      <c r="AB73" s="129">
        <v>1</v>
      </c>
      <c r="AC73" s="129">
        <v>1</v>
      </c>
      <c r="AZ73" s="129">
        <v>1</v>
      </c>
      <c r="BA73" s="129">
        <f>IF(AZ73=1,G73,0)</f>
        <v>0</v>
      </c>
      <c r="BB73" s="129">
        <f>IF(AZ73=2,G73,0)</f>
        <v>0</v>
      </c>
      <c r="BC73" s="129">
        <f>IF(AZ73=3,G73,0)</f>
        <v>0</v>
      </c>
      <c r="BD73" s="129">
        <f>IF(AZ73=4,G73,0)</f>
        <v>0</v>
      </c>
      <c r="BE73" s="129">
        <f>IF(AZ73=5,G73,0)</f>
        <v>0</v>
      </c>
      <c r="CZ73" s="129">
        <v>1.05294</v>
      </c>
    </row>
    <row r="74" spans="1:104">
      <c r="A74" s="158"/>
      <c r="B74" s="159"/>
      <c r="C74" s="197" t="s">
        <v>181</v>
      </c>
      <c r="D74" s="198"/>
      <c r="E74" s="161">
        <v>0.29580000000000001</v>
      </c>
      <c r="F74" s="162"/>
      <c r="G74" s="163"/>
      <c r="M74" s="160" t="s">
        <v>181</v>
      </c>
      <c r="O74" s="151"/>
    </row>
    <row r="75" spans="1:104">
      <c r="A75" s="152">
        <v>34</v>
      </c>
      <c r="B75" s="153" t="s">
        <v>182</v>
      </c>
      <c r="C75" s="154" t="s">
        <v>183</v>
      </c>
      <c r="D75" s="155" t="s">
        <v>79</v>
      </c>
      <c r="E75" s="156">
        <v>43.56</v>
      </c>
      <c r="F75" s="156"/>
      <c r="G75" s="157">
        <f>E75*F75</f>
        <v>0</v>
      </c>
      <c r="O75" s="151">
        <v>2</v>
      </c>
      <c r="AA75" s="129">
        <v>1</v>
      </c>
      <c r="AB75" s="129">
        <v>1</v>
      </c>
      <c r="AC75" s="129">
        <v>1</v>
      </c>
      <c r="AZ75" s="129">
        <v>1</v>
      </c>
      <c r="BA75" s="129">
        <f>IF(AZ75=1,G75,0)</f>
        <v>0</v>
      </c>
      <c r="BB75" s="129">
        <f>IF(AZ75=2,G75,0)</f>
        <v>0</v>
      </c>
      <c r="BC75" s="129">
        <f>IF(AZ75=3,G75,0)</f>
        <v>0</v>
      </c>
      <c r="BD75" s="129">
        <f>IF(AZ75=4,G75,0)</f>
        <v>0</v>
      </c>
      <c r="BE75" s="129">
        <f>IF(AZ75=5,G75,0)</f>
        <v>0</v>
      </c>
      <c r="CZ75" s="129">
        <v>2.6499999999999999E-2</v>
      </c>
    </row>
    <row r="76" spans="1:104">
      <c r="A76" s="158"/>
      <c r="B76" s="159"/>
      <c r="C76" s="197" t="s">
        <v>184</v>
      </c>
      <c r="D76" s="198"/>
      <c r="E76" s="161">
        <v>43.56</v>
      </c>
      <c r="F76" s="162"/>
      <c r="G76" s="163"/>
      <c r="M76" s="160" t="s">
        <v>184</v>
      </c>
      <c r="O76" s="151"/>
    </row>
    <row r="77" spans="1:104">
      <c r="A77" s="152">
        <v>35</v>
      </c>
      <c r="B77" s="153" t="s">
        <v>185</v>
      </c>
      <c r="C77" s="154" t="s">
        <v>186</v>
      </c>
      <c r="D77" s="155" t="s">
        <v>79</v>
      </c>
      <c r="E77" s="156">
        <v>43.56</v>
      </c>
      <c r="F77" s="156"/>
      <c r="G77" s="157">
        <f>E77*F77</f>
        <v>0</v>
      </c>
      <c r="O77" s="151">
        <v>2</v>
      </c>
      <c r="AA77" s="129">
        <v>1</v>
      </c>
      <c r="AB77" s="129">
        <v>1</v>
      </c>
      <c r="AC77" s="129">
        <v>1</v>
      </c>
      <c r="AZ77" s="129">
        <v>1</v>
      </c>
      <c r="BA77" s="129">
        <f>IF(AZ77=1,G77,0)</f>
        <v>0</v>
      </c>
      <c r="BB77" s="129">
        <f>IF(AZ77=2,G77,0)</f>
        <v>0</v>
      </c>
      <c r="BC77" s="129">
        <f>IF(AZ77=3,G77,0)</f>
        <v>0</v>
      </c>
      <c r="BD77" s="129">
        <f>IF(AZ77=4,G77,0)</f>
        <v>0</v>
      </c>
      <c r="BE77" s="129">
        <f>IF(AZ77=5,G77,0)</f>
        <v>0</v>
      </c>
      <c r="CZ77" s="129">
        <v>0</v>
      </c>
    </row>
    <row r="78" spans="1:104">
      <c r="A78" s="152">
        <v>36</v>
      </c>
      <c r="B78" s="153" t="s">
        <v>187</v>
      </c>
      <c r="C78" s="154" t="s">
        <v>188</v>
      </c>
      <c r="D78" s="155" t="s">
        <v>91</v>
      </c>
      <c r="E78" s="156">
        <v>16.5</v>
      </c>
      <c r="F78" s="156"/>
      <c r="G78" s="157">
        <f>E78*F78</f>
        <v>0</v>
      </c>
      <c r="O78" s="151">
        <v>2</v>
      </c>
      <c r="AA78" s="129">
        <v>1</v>
      </c>
      <c r="AB78" s="129">
        <v>1</v>
      </c>
      <c r="AC78" s="129">
        <v>1</v>
      </c>
      <c r="AZ78" s="129">
        <v>1</v>
      </c>
      <c r="BA78" s="129">
        <f>IF(AZ78=1,G78,0)</f>
        <v>0</v>
      </c>
      <c r="BB78" s="129">
        <f>IF(AZ78=2,G78,0)</f>
        <v>0</v>
      </c>
      <c r="BC78" s="129">
        <f>IF(AZ78=3,G78,0)</f>
        <v>0</v>
      </c>
      <c r="BD78" s="129">
        <f>IF(AZ78=4,G78,0)</f>
        <v>0</v>
      </c>
      <c r="BE78" s="129">
        <f>IF(AZ78=5,G78,0)</f>
        <v>0</v>
      </c>
      <c r="CZ78" s="129">
        <v>2.6607799999999999</v>
      </c>
    </row>
    <row r="79" spans="1:104">
      <c r="A79" s="158"/>
      <c r="B79" s="159"/>
      <c r="C79" s="197" t="s">
        <v>189</v>
      </c>
      <c r="D79" s="198"/>
      <c r="E79" s="161">
        <v>16.5</v>
      </c>
      <c r="F79" s="162"/>
      <c r="G79" s="163"/>
      <c r="M79" s="160" t="s">
        <v>189</v>
      </c>
      <c r="O79" s="151"/>
    </row>
    <row r="80" spans="1:104">
      <c r="A80" s="152">
        <v>37</v>
      </c>
      <c r="B80" s="153" t="s">
        <v>190</v>
      </c>
      <c r="C80" s="154" t="s">
        <v>191</v>
      </c>
      <c r="D80" s="155" t="s">
        <v>165</v>
      </c>
      <c r="E80" s="156">
        <v>0.1512</v>
      </c>
      <c r="F80" s="156"/>
      <c r="G80" s="157">
        <f>E80*F80</f>
        <v>0</v>
      </c>
      <c r="O80" s="151">
        <v>2</v>
      </c>
      <c r="AA80" s="129">
        <v>1</v>
      </c>
      <c r="AB80" s="129">
        <v>1</v>
      </c>
      <c r="AC80" s="129">
        <v>1</v>
      </c>
      <c r="AZ80" s="129">
        <v>1</v>
      </c>
      <c r="BA80" s="129">
        <f>IF(AZ80=1,G80,0)</f>
        <v>0</v>
      </c>
      <c r="BB80" s="129">
        <f>IF(AZ80=2,G80,0)</f>
        <v>0</v>
      </c>
      <c r="BC80" s="129">
        <f>IF(AZ80=3,G80,0)</f>
        <v>0</v>
      </c>
      <c r="BD80" s="129">
        <f>IF(AZ80=4,G80,0)</f>
        <v>0</v>
      </c>
      <c r="BE80" s="129">
        <f>IF(AZ80=5,G80,0)</f>
        <v>0</v>
      </c>
      <c r="CZ80" s="129">
        <v>1.0202899999999999</v>
      </c>
    </row>
    <row r="81" spans="1:104">
      <c r="A81" s="158"/>
      <c r="B81" s="159"/>
      <c r="C81" s="197" t="s">
        <v>192</v>
      </c>
      <c r="D81" s="198"/>
      <c r="E81" s="161">
        <v>0.1512</v>
      </c>
      <c r="F81" s="162"/>
      <c r="G81" s="163"/>
      <c r="M81" s="160" t="s">
        <v>192</v>
      </c>
      <c r="O81" s="151"/>
    </row>
    <row r="82" spans="1:104" ht="22.5">
      <c r="A82" s="152">
        <v>38</v>
      </c>
      <c r="B82" s="153" t="s">
        <v>193</v>
      </c>
      <c r="C82" s="154" t="s">
        <v>194</v>
      </c>
      <c r="D82" s="155" t="s">
        <v>91</v>
      </c>
      <c r="E82" s="156">
        <v>0.9</v>
      </c>
      <c r="F82" s="156"/>
      <c r="G82" s="157">
        <f>E82*F82</f>
        <v>0</v>
      </c>
      <c r="O82" s="151">
        <v>2</v>
      </c>
      <c r="AA82" s="129">
        <v>1</v>
      </c>
      <c r="AB82" s="129">
        <v>1</v>
      </c>
      <c r="AC82" s="129">
        <v>1</v>
      </c>
      <c r="AZ82" s="129">
        <v>1</v>
      </c>
      <c r="BA82" s="129">
        <f>IF(AZ82=1,G82,0)</f>
        <v>0</v>
      </c>
      <c r="BB82" s="129">
        <f>IF(AZ82=2,G82,0)</f>
        <v>0</v>
      </c>
      <c r="BC82" s="129">
        <f>IF(AZ82=3,G82,0)</f>
        <v>0</v>
      </c>
      <c r="BD82" s="129">
        <f>IF(AZ82=4,G82,0)</f>
        <v>0</v>
      </c>
      <c r="BE82" s="129">
        <f>IF(AZ82=5,G82,0)</f>
        <v>0</v>
      </c>
      <c r="CZ82" s="129">
        <v>1.79094</v>
      </c>
    </row>
    <row r="83" spans="1:104">
      <c r="A83" s="158"/>
      <c r="B83" s="159"/>
      <c r="C83" s="197" t="s">
        <v>195</v>
      </c>
      <c r="D83" s="198"/>
      <c r="E83" s="161">
        <v>0.9</v>
      </c>
      <c r="F83" s="162"/>
      <c r="G83" s="163"/>
      <c r="M83" s="160" t="s">
        <v>195</v>
      </c>
      <c r="O83" s="151"/>
    </row>
    <row r="84" spans="1:104" ht="22.5">
      <c r="A84" s="152">
        <v>39</v>
      </c>
      <c r="B84" s="153" t="s">
        <v>196</v>
      </c>
      <c r="C84" s="154" t="s">
        <v>197</v>
      </c>
      <c r="D84" s="155" t="s">
        <v>91</v>
      </c>
      <c r="E84" s="156">
        <v>1.08</v>
      </c>
      <c r="F84" s="156"/>
      <c r="G84" s="157">
        <f>E84*F84</f>
        <v>0</v>
      </c>
      <c r="O84" s="151">
        <v>2</v>
      </c>
      <c r="AA84" s="129">
        <v>1</v>
      </c>
      <c r="AB84" s="129">
        <v>1</v>
      </c>
      <c r="AC84" s="129">
        <v>1</v>
      </c>
      <c r="AZ84" s="129">
        <v>1</v>
      </c>
      <c r="BA84" s="129">
        <f>IF(AZ84=1,G84,0)</f>
        <v>0</v>
      </c>
      <c r="BB84" s="129">
        <f>IF(AZ84=2,G84,0)</f>
        <v>0</v>
      </c>
      <c r="BC84" s="129">
        <f>IF(AZ84=3,G84,0)</f>
        <v>0</v>
      </c>
      <c r="BD84" s="129">
        <f>IF(AZ84=4,G84,0)</f>
        <v>0</v>
      </c>
      <c r="BE84" s="129">
        <f>IF(AZ84=5,G84,0)</f>
        <v>0</v>
      </c>
      <c r="CZ84" s="129">
        <v>2.4780000000000002</v>
      </c>
    </row>
    <row r="85" spans="1:104">
      <c r="A85" s="158"/>
      <c r="B85" s="159"/>
      <c r="C85" s="197" t="s">
        <v>159</v>
      </c>
      <c r="D85" s="198"/>
      <c r="E85" s="161">
        <v>1.08</v>
      </c>
      <c r="F85" s="162"/>
      <c r="G85" s="163"/>
      <c r="M85" s="160" t="s">
        <v>159</v>
      </c>
      <c r="O85" s="151"/>
    </row>
    <row r="86" spans="1:104">
      <c r="A86" s="152">
        <v>40</v>
      </c>
      <c r="B86" s="153" t="s">
        <v>198</v>
      </c>
      <c r="C86" s="154" t="s">
        <v>199</v>
      </c>
      <c r="D86" s="155" t="s">
        <v>165</v>
      </c>
      <c r="E86" s="156">
        <v>7.7799999999999994E-2</v>
      </c>
      <c r="F86" s="156"/>
      <c r="G86" s="157">
        <f>E86*F86</f>
        <v>0</v>
      </c>
      <c r="O86" s="151">
        <v>2</v>
      </c>
      <c r="AA86" s="129">
        <v>1</v>
      </c>
      <c r="AB86" s="129">
        <v>1</v>
      </c>
      <c r="AC86" s="129">
        <v>1</v>
      </c>
      <c r="AZ86" s="129">
        <v>1</v>
      </c>
      <c r="BA86" s="129">
        <f>IF(AZ86=1,G86,0)</f>
        <v>0</v>
      </c>
      <c r="BB86" s="129">
        <f>IF(AZ86=2,G86,0)</f>
        <v>0</v>
      </c>
      <c r="BC86" s="129">
        <f>IF(AZ86=3,G86,0)</f>
        <v>0</v>
      </c>
      <c r="BD86" s="129">
        <f>IF(AZ86=4,G86,0)</f>
        <v>0</v>
      </c>
      <c r="BE86" s="129">
        <f>IF(AZ86=5,G86,0)</f>
        <v>0</v>
      </c>
      <c r="CZ86" s="129">
        <v>1.0531299999999999</v>
      </c>
    </row>
    <row r="87" spans="1:104">
      <c r="A87" s="158"/>
      <c r="B87" s="159"/>
      <c r="C87" s="197" t="s">
        <v>200</v>
      </c>
      <c r="D87" s="198"/>
      <c r="E87" s="161">
        <v>7.7799999999999994E-2</v>
      </c>
      <c r="F87" s="162"/>
      <c r="G87" s="163"/>
      <c r="M87" s="160" t="s">
        <v>200</v>
      </c>
      <c r="O87" s="151"/>
    </row>
    <row r="88" spans="1:104">
      <c r="A88" s="164"/>
      <c r="B88" s="165" t="s">
        <v>70</v>
      </c>
      <c r="C88" s="166" t="str">
        <f>CONCATENATE(B47," ",C47)</f>
        <v>2 Základy a zvláštní zakládání</v>
      </c>
      <c r="D88" s="164"/>
      <c r="E88" s="167"/>
      <c r="F88" s="167"/>
      <c r="G88" s="168">
        <f>SUM(G47:G87)</f>
        <v>0</v>
      </c>
      <c r="O88" s="151">
        <v>4</v>
      </c>
      <c r="BA88" s="169">
        <f>SUM(BA47:BA87)</f>
        <v>0</v>
      </c>
      <c r="BB88" s="169">
        <f>SUM(BB47:BB87)</f>
        <v>0</v>
      </c>
      <c r="BC88" s="169">
        <f>SUM(BC47:BC87)</f>
        <v>0</v>
      </c>
      <c r="BD88" s="169">
        <f>SUM(BD47:BD87)</f>
        <v>0</v>
      </c>
      <c r="BE88" s="169">
        <f>SUM(BE47:BE87)</f>
        <v>0</v>
      </c>
    </row>
    <row r="89" spans="1:104">
      <c r="A89" s="144" t="s">
        <v>66</v>
      </c>
      <c r="B89" s="145" t="s">
        <v>201</v>
      </c>
      <c r="C89" s="146" t="s">
        <v>202</v>
      </c>
      <c r="D89" s="147"/>
      <c r="E89" s="148"/>
      <c r="F89" s="148"/>
      <c r="G89" s="149"/>
      <c r="H89" s="150"/>
      <c r="I89" s="150"/>
      <c r="O89" s="151">
        <v>1</v>
      </c>
    </row>
    <row r="90" spans="1:104">
      <c r="A90" s="152">
        <v>41</v>
      </c>
      <c r="B90" s="153" t="s">
        <v>203</v>
      </c>
      <c r="C90" s="154" t="s">
        <v>204</v>
      </c>
      <c r="D90" s="155" t="s">
        <v>86</v>
      </c>
      <c r="E90" s="156">
        <v>24.15</v>
      </c>
      <c r="F90" s="156"/>
      <c r="G90" s="157">
        <f>E90*F90</f>
        <v>0</v>
      </c>
      <c r="O90" s="151">
        <v>2</v>
      </c>
      <c r="AA90" s="129">
        <v>1</v>
      </c>
      <c r="AB90" s="129">
        <v>1</v>
      </c>
      <c r="AC90" s="129">
        <v>1</v>
      </c>
      <c r="AZ90" s="129">
        <v>1</v>
      </c>
      <c r="BA90" s="129">
        <f>IF(AZ90=1,G90,0)</f>
        <v>0</v>
      </c>
      <c r="BB90" s="129">
        <f>IF(AZ90=2,G90,0)</f>
        <v>0</v>
      </c>
      <c r="BC90" s="129">
        <f>IF(AZ90=3,G90,0)</f>
        <v>0</v>
      </c>
      <c r="BD90" s="129">
        <f>IF(AZ90=4,G90,0)</f>
        <v>0</v>
      </c>
      <c r="BE90" s="129">
        <f>IF(AZ90=5,G90,0)</f>
        <v>0</v>
      </c>
      <c r="CZ90" s="129">
        <v>3.7749999999999999E-2</v>
      </c>
    </row>
    <row r="91" spans="1:104">
      <c r="A91" s="158"/>
      <c r="B91" s="159"/>
      <c r="C91" s="197" t="s">
        <v>205</v>
      </c>
      <c r="D91" s="198"/>
      <c r="E91" s="161">
        <v>24.15</v>
      </c>
      <c r="F91" s="162"/>
      <c r="G91" s="163"/>
      <c r="M91" s="160" t="s">
        <v>205</v>
      </c>
      <c r="O91" s="151"/>
    </row>
    <row r="92" spans="1:104">
      <c r="A92" s="152">
        <v>42</v>
      </c>
      <c r="B92" s="153" t="s">
        <v>206</v>
      </c>
      <c r="C92" s="154" t="s">
        <v>207</v>
      </c>
      <c r="D92" s="155" t="s">
        <v>79</v>
      </c>
      <c r="E92" s="156">
        <v>11.25</v>
      </c>
      <c r="F92" s="156"/>
      <c r="G92" s="157">
        <f>E92*F92</f>
        <v>0</v>
      </c>
      <c r="O92" s="151">
        <v>2</v>
      </c>
      <c r="AA92" s="129">
        <v>1</v>
      </c>
      <c r="AB92" s="129">
        <v>1</v>
      </c>
      <c r="AC92" s="129">
        <v>1</v>
      </c>
      <c r="AZ92" s="129">
        <v>1</v>
      </c>
      <c r="BA92" s="129">
        <f>IF(AZ92=1,G92,0)</f>
        <v>0</v>
      </c>
      <c r="BB92" s="129">
        <f>IF(AZ92=2,G92,0)</f>
        <v>0</v>
      </c>
      <c r="BC92" s="129">
        <f>IF(AZ92=3,G92,0)</f>
        <v>0</v>
      </c>
      <c r="BD92" s="129">
        <f>IF(AZ92=4,G92,0)</f>
        <v>0</v>
      </c>
      <c r="BE92" s="129">
        <f>IF(AZ92=5,G92,0)</f>
        <v>0</v>
      </c>
      <c r="CZ92" s="129">
        <v>8.1600000000000006E-3</v>
      </c>
    </row>
    <row r="93" spans="1:104">
      <c r="A93" s="158"/>
      <c r="B93" s="159"/>
      <c r="C93" s="197" t="s">
        <v>208</v>
      </c>
      <c r="D93" s="198"/>
      <c r="E93" s="161">
        <v>11.25</v>
      </c>
      <c r="F93" s="162"/>
      <c r="G93" s="163"/>
      <c r="M93" s="160" t="s">
        <v>208</v>
      </c>
      <c r="O93" s="151"/>
    </row>
    <row r="94" spans="1:104">
      <c r="A94" s="152">
        <v>43</v>
      </c>
      <c r="B94" s="153" t="s">
        <v>209</v>
      </c>
      <c r="C94" s="154" t="s">
        <v>210</v>
      </c>
      <c r="D94" s="155" t="s">
        <v>79</v>
      </c>
      <c r="E94" s="156">
        <v>11.25</v>
      </c>
      <c r="F94" s="156"/>
      <c r="G94" s="157">
        <f>E94*F94</f>
        <v>0</v>
      </c>
      <c r="O94" s="151">
        <v>2</v>
      </c>
      <c r="AA94" s="129">
        <v>1</v>
      </c>
      <c r="AB94" s="129">
        <v>1</v>
      </c>
      <c r="AC94" s="129">
        <v>1</v>
      </c>
      <c r="AZ94" s="129">
        <v>1</v>
      </c>
      <c r="BA94" s="129">
        <f>IF(AZ94=1,G94,0)</f>
        <v>0</v>
      </c>
      <c r="BB94" s="129">
        <f>IF(AZ94=2,G94,0)</f>
        <v>0</v>
      </c>
      <c r="BC94" s="129">
        <f>IF(AZ94=3,G94,0)</f>
        <v>0</v>
      </c>
      <c r="BD94" s="129">
        <f>IF(AZ94=4,G94,0)</f>
        <v>0</v>
      </c>
      <c r="BE94" s="129">
        <f>IF(AZ94=5,G94,0)</f>
        <v>0</v>
      </c>
      <c r="CZ94" s="129">
        <v>0</v>
      </c>
    </row>
    <row r="95" spans="1:104">
      <c r="A95" s="164"/>
      <c r="B95" s="165" t="s">
        <v>70</v>
      </c>
      <c r="C95" s="166" t="str">
        <f>CONCATENATE(B89," ",C89)</f>
        <v>3 Svislé a kompletní konstrukce</v>
      </c>
      <c r="D95" s="164"/>
      <c r="E95" s="167"/>
      <c r="F95" s="167"/>
      <c r="G95" s="168">
        <f>SUM(G89:G94)</f>
        <v>0</v>
      </c>
      <c r="O95" s="151">
        <v>4</v>
      </c>
      <c r="BA95" s="169">
        <f>SUM(BA89:BA94)</f>
        <v>0</v>
      </c>
      <c r="BB95" s="169">
        <f>SUM(BB89:BB94)</f>
        <v>0</v>
      </c>
      <c r="BC95" s="169">
        <f>SUM(BC89:BC94)</f>
        <v>0</v>
      </c>
      <c r="BD95" s="169">
        <f>SUM(BD89:BD94)</f>
        <v>0</v>
      </c>
      <c r="BE95" s="169">
        <f>SUM(BE89:BE94)</f>
        <v>0</v>
      </c>
    </row>
    <row r="96" spans="1:104">
      <c r="A96" s="144" t="s">
        <v>66</v>
      </c>
      <c r="B96" s="145" t="s">
        <v>211</v>
      </c>
      <c r="C96" s="146" t="s">
        <v>212</v>
      </c>
      <c r="D96" s="147"/>
      <c r="E96" s="148"/>
      <c r="F96" s="148"/>
      <c r="G96" s="149"/>
      <c r="H96" s="150"/>
      <c r="I96" s="150"/>
      <c r="O96" s="151">
        <v>1</v>
      </c>
    </row>
    <row r="97" spans="1:104">
      <c r="A97" s="152">
        <v>44</v>
      </c>
      <c r="B97" s="153" t="s">
        <v>213</v>
      </c>
      <c r="C97" s="154" t="s">
        <v>214</v>
      </c>
      <c r="D97" s="155" t="s">
        <v>86</v>
      </c>
      <c r="E97" s="156">
        <v>27.5</v>
      </c>
      <c r="F97" s="156"/>
      <c r="G97" s="157">
        <f>E97*F97</f>
        <v>0</v>
      </c>
      <c r="O97" s="151">
        <v>2</v>
      </c>
      <c r="AA97" s="129">
        <v>1</v>
      </c>
      <c r="AB97" s="129">
        <v>1</v>
      </c>
      <c r="AC97" s="129">
        <v>1</v>
      </c>
      <c r="AZ97" s="129">
        <v>1</v>
      </c>
      <c r="BA97" s="129">
        <f>IF(AZ97=1,G97,0)</f>
        <v>0</v>
      </c>
      <c r="BB97" s="129">
        <f>IF(AZ97=2,G97,0)</f>
        <v>0</v>
      </c>
      <c r="BC97" s="129">
        <f>IF(AZ97=3,G97,0)</f>
        <v>0</v>
      </c>
      <c r="BD97" s="129">
        <f>IF(AZ97=4,G97,0)</f>
        <v>0</v>
      </c>
      <c r="BE97" s="129">
        <f>IF(AZ97=5,G97,0)</f>
        <v>0</v>
      </c>
      <c r="CZ97" s="129">
        <v>0.26700000000000002</v>
      </c>
    </row>
    <row r="98" spans="1:104">
      <c r="A98" s="158"/>
      <c r="B98" s="159"/>
      <c r="C98" s="197" t="s">
        <v>215</v>
      </c>
      <c r="D98" s="198"/>
      <c r="E98" s="161">
        <v>27.5</v>
      </c>
      <c r="F98" s="162"/>
      <c r="G98" s="163"/>
      <c r="M98" s="160" t="s">
        <v>215</v>
      </c>
      <c r="O98" s="151"/>
    </row>
    <row r="99" spans="1:104">
      <c r="A99" s="152">
        <v>45</v>
      </c>
      <c r="B99" s="153" t="s">
        <v>216</v>
      </c>
      <c r="C99" s="154" t="s">
        <v>217</v>
      </c>
      <c r="D99" s="155" t="s">
        <v>79</v>
      </c>
      <c r="E99" s="156">
        <v>8.875</v>
      </c>
      <c r="F99" s="156"/>
      <c r="G99" s="157">
        <f>E99*F99</f>
        <v>0</v>
      </c>
      <c r="O99" s="151">
        <v>2</v>
      </c>
      <c r="AA99" s="129">
        <v>1</v>
      </c>
      <c r="AB99" s="129">
        <v>1</v>
      </c>
      <c r="AC99" s="129">
        <v>1</v>
      </c>
      <c r="AZ99" s="129">
        <v>1</v>
      </c>
      <c r="BA99" s="129">
        <f>IF(AZ99=1,G99,0)</f>
        <v>0</v>
      </c>
      <c r="BB99" s="129">
        <f>IF(AZ99=2,G99,0)</f>
        <v>0</v>
      </c>
      <c r="BC99" s="129">
        <f>IF(AZ99=3,G99,0)</f>
        <v>0</v>
      </c>
      <c r="BD99" s="129">
        <f>IF(AZ99=4,G99,0)</f>
        <v>0</v>
      </c>
      <c r="BE99" s="129">
        <f>IF(AZ99=5,G99,0)</f>
        <v>0</v>
      </c>
      <c r="CZ99" s="129">
        <v>0.246</v>
      </c>
    </row>
    <row r="100" spans="1:104">
      <c r="A100" s="158"/>
      <c r="B100" s="159"/>
      <c r="C100" s="197" t="s">
        <v>218</v>
      </c>
      <c r="D100" s="198"/>
      <c r="E100" s="161">
        <v>8.875</v>
      </c>
      <c r="F100" s="162"/>
      <c r="G100" s="163"/>
      <c r="M100" s="160" t="s">
        <v>218</v>
      </c>
      <c r="O100" s="151"/>
    </row>
    <row r="101" spans="1:104">
      <c r="A101" s="152">
        <v>46</v>
      </c>
      <c r="B101" s="153" t="s">
        <v>219</v>
      </c>
      <c r="C101" s="154" t="s">
        <v>220</v>
      </c>
      <c r="D101" s="155" t="s">
        <v>79</v>
      </c>
      <c r="E101" s="156">
        <v>40</v>
      </c>
      <c r="F101" s="156"/>
      <c r="G101" s="157">
        <f>E101*F101</f>
        <v>0</v>
      </c>
      <c r="O101" s="151">
        <v>2</v>
      </c>
      <c r="AA101" s="129">
        <v>1</v>
      </c>
      <c r="AB101" s="129">
        <v>1</v>
      </c>
      <c r="AC101" s="129">
        <v>1</v>
      </c>
      <c r="AZ101" s="129">
        <v>1</v>
      </c>
      <c r="BA101" s="129">
        <f>IF(AZ101=1,G101,0)</f>
        <v>0</v>
      </c>
      <c r="BB101" s="129">
        <f>IF(AZ101=2,G101,0)</f>
        <v>0</v>
      </c>
      <c r="BC101" s="129">
        <f>IF(AZ101=3,G101,0)</f>
        <v>0</v>
      </c>
      <c r="BD101" s="129">
        <f>IF(AZ101=4,G101,0)</f>
        <v>0</v>
      </c>
      <c r="BE101" s="129">
        <f>IF(AZ101=5,G101,0)</f>
        <v>0</v>
      </c>
      <c r="CZ101" s="129">
        <v>0.50600999999999996</v>
      </c>
    </row>
    <row r="102" spans="1:104">
      <c r="A102" s="158"/>
      <c r="B102" s="159"/>
      <c r="C102" s="197" t="s">
        <v>221</v>
      </c>
      <c r="D102" s="198"/>
      <c r="E102" s="161">
        <v>40</v>
      </c>
      <c r="F102" s="162"/>
      <c r="G102" s="163"/>
      <c r="M102" s="160">
        <v>40</v>
      </c>
      <c r="O102" s="151"/>
    </row>
    <row r="103" spans="1:104">
      <c r="A103" s="152">
        <v>47</v>
      </c>
      <c r="B103" s="153" t="s">
        <v>222</v>
      </c>
      <c r="C103" s="154" t="s">
        <v>223</v>
      </c>
      <c r="D103" s="155" t="s">
        <v>79</v>
      </c>
      <c r="E103" s="156">
        <v>150</v>
      </c>
      <c r="F103" s="156"/>
      <c r="G103" s="157">
        <f>E103*F103</f>
        <v>0</v>
      </c>
      <c r="O103" s="151">
        <v>2</v>
      </c>
      <c r="AA103" s="129">
        <v>1</v>
      </c>
      <c r="AB103" s="129">
        <v>1</v>
      </c>
      <c r="AC103" s="129">
        <v>1</v>
      </c>
      <c r="AZ103" s="129">
        <v>1</v>
      </c>
      <c r="BA103" s="129">
        <f>IF(AZ103=1,G103,0)</f>
        <v>0</v>
      </c>
      <c r="BB103" s="129">
        <f>IF(AZ103=2,G103,0)</f>
        <v>0</v>
      </c>
      <c r="BC103" s="129">
        <f>IF(AZ103=3,G103,0)</f>
        <v>0</v>
      </c>
      <c r="BD103" s="129">
        <f>IF(AZ103=4,G103,0)</f>
        <v>0</v>
      </c>
      <c r="BE103" s="129">
        <f>IF(AZ103=5,G103,0)</f>
        <v>0</v>
      </c>
      <c r="CZ103" s="129">
        <v>0.27994000000000002</v>
      </c>
    </row>
    <row r="104" spans="1:104">
      <c r="A104" s="158"/>
      <c r="B104" s="159"/>
      <c r="C104" s="197" t="s">
        <v>150</v>
      </c>
      <c r="D104" s="198"/>
      <c r="E104" s="161">
        <v>150</v>
      </c>
      <c r="F104" s="162"/>
      <c r="G104" s="163"/>
      <c r="M104" s="160">
        <v>150</v>
      </c>
      <c r="O104" s="151"/>
    </row>
    <row r="105" spans="1:104">
      <c r="A105" s="152">
        <v>48</v>
      </c>
      <c r="B105" s="153" t="s">
        <v>224</v>
      </c>
      <c r="C105" s="154" t="s">
        <v>225</v>
      </c>
      <c r="D105" s="155" t="s">
        <v>79</v>
      </c>
      <c r="E105" s="156">
        <v>150</v>
      </c>
      <c r="F105" s="156"/>
      <c r="G105" s="157">
        <f>E105*F105</f>
        <v>0</v>
      </c>
      <c r="O105" s="151">
        <v>2</v>
      </c>
      <c r="AA105" s="129">
        <v>1</v>
      </c>
      <c r="AB105" s="129">
        <v>1</v>
      </c>
      <c r="AC105" s="129">
        <v>1</v>
      </c>
      <c r="AZ105" s="129">
        <v>1</v>
      </c>
      <c r="BA105" s="129">
        <f>IF(AZ105=1,G105,0)</f>
        <v>0</v>
      </c>
      <c r="BB105" s="129">
        <f>IF(AZ105=2,G105,0)</f>
        <v>0</v>
      </c>
      <c r="BC105" s="129">
        <f>IF(AZ105=3,G105,0)</f>
        <v>0</v>
      </c>
      <c r="BD105" s="129">
        <f>IF(AZ105=4,G105,0)</f>
        <v>0</v>
      </c>
      <c r="BE105" s="129">
        <f>IF(AZ105=5,G105,0)</f>
        <v>0</v>
      </c>
      <c r="CZ105" s="129">
        <v>0.37080000000000002</v>
      </c>
    </row>
    <row r="106" spans="1:104">
      <c r="A106" s="158"/>
      <c r="B106" s="159"/>
      <c r="C106" s="197" t="s">
        <v>150</v>
      </c>
      <c r="D106" s="198"/>
      <c r="E106" s="161">
        <v>150</v>
      </c>
      <c r="F106" s="162"/>
      <c r="G106" s="163"/>
      <c r="M106" s="160">
        <v>150</v>
      </c>
      <c r="O106" s="151"/>
    </row>
    <row r="107" spans="1:104" ht="22.5">
      <c r="A107" s="152">
        <v>49</v>
      </c>
      <c r="B107" s="153" t="s">
        <v>226</v>
      </c>
      <c r="C107" s="154" t="s">
        <v>227</v>
      </c>
      <c r="D107" s="155" t="s">
        <v>165</v>
      </c>
      <c r="E107" s="156">
        <v>20.399999999999999</v>
      </c>
      <c r="F107" s="156"/>
      <c r="G107" s="157">
        <f>E107*F107</f>
        <v>0</v>
      </c>
      <c r="O107" s="151">
        <v>2</v>
      </c>
      <c r="AA107" s="129">
        <v>1</v>
      </c>
      <c r="AB107" s="129">
        <v>1</v>
      </c>
      <c r="AC107" s="129">
        <v>1</v>
      </c>
      <c r="AZ107" s="129">
        <v>1</v>
      </c>
      <c r="BA107" s="129">
        <f>IF(AZ107=1,G107,0)</f>
        <v>0</v>
      </c>
      <c r="BB107" s="129">
        <f>IF(AZ107=2,G107,0)</f>
        <v>0</v>
      </c>
      <c r="BC107" s="129">
        <f>IF(AZ107=3,G107,0)</f>
        <v>0</v>
      </c>
      <c r="BD107" s="129">
        <f>IF(AZ107=4,G107,0)</f>
        <v>0</v>
      </c>
      <c r="BE107" s="129">
        <f>IF(AZ107=5,G107,0)</f>
        <v>0</v>
      </c>
      <c r="CZ107" s="129">
        <v>1.1000000000000001</v>
      </c>
    </row>
    <row r="108" spans="1:104">
      <c r="A108" s="158"/>
      <c r="B108" s="159"/>
      <c r="C108" s="197" t="s">
        <v>228</v>
      </c>
      <c r="D108" s="198"/>
      <c r="E108" s="161">
        <v>2</v>
      </c>
      <c r="F108" s="162"/>
      <c r="G108" s="163"/>
      <c r="M108" s="160" t="s">
        <v>228</v>
      </c>
      <c r="O108" s="151"/>
    </row>
    <row r="109" spans="1:104">
      <c r="A109" s="158"/>
      <c r="B109" s="159"/>
      <c r="C109" s="197" t="s">
        <v>229</v>
      </c>
      <c r="D109" s="198"/>
      <c r="E109" s="161">
        <v>18.399999999999999</v>
      </c>
      <c r="F109" s="162"/>
      <c r="G109" s="163"/>
      <c r="M109" s="160" t="s">
        <v>229</v>
      </c>
      <c r="O109" s="151"/>
    </row>
    <row r="110" spans="1:104" ht="22.5">
      <c r="A110" s="152">
        <v>50</v>
      </c>
      <c r="B110" s="153" t="s">
        <v>230</v>
      </c>
      <c r="C110" s="154" t="s">
        <v>231</v>
      </c>
      <c r="D110" s="155" t="s">
        <v>165</v>
      </c>
      <c r="E110" s="156">
        <v>14.16</v>
      </c>
      <c r="F110" s="156"/>
      <c r="G110" s="157">
        <f>E110*F110</f>
        <v>0</v>
      </c>
      <c r="O110" s="151">
        <v>2</v>
      </c>
      <c r="AA110" s="129">
        <v>1</v>
      </c>
      <c r="AB110" s="129">
        <v>1</v>
      </c>
      <c r="AC110" s="129">
        <v>1</v>
      </c>
      <c r="AZ110" s="129">
        <v>1</v>
      </c>
      <c r="BA110" s="129">
        <f>IF(AZ110=1,G110,0)</f>
        <v>0</v>
      </c>
      <c r="BB110" s="129">
        <f>IF(AZ110=2,G110,0)</f>
        <v>0</v>
      </c>
      <c r="BC110" s="129">
        <f>IF(AZ110=3,G110,0)</f>
        <v>0</v>
      </c>
      <c r="BD110" s="129">
        <f>IF(AZ110=4,G110,0)</f>
        <v>0</v>
      </c>
      <c r="BE110" s="129">
        <f>IF(AZ110=5,G110,0)</f>
        <v>0</v>
      </c>
      <c r="CZ110" s="129">
        <v>1</v>
      </c>
    </row>
    <row r="111" spans="1:104">
      <c r="A111" s="158"/>
      <c r="B111" s="159"/>
      <c r="C111" s="197" t="s">
        <v>232</v>
      </c>
      <c r="D111" s="198"/>
      <c r="E111" s="161">
        <v>14.16</v>
      </c>
      <c r="F111" s="162"/>
      <c r="G111" s="163"/>
      <c r="M111" s="160" t="s">
        <v>232</v>
      </c>
      <c r="O111" s="151"/>
    </row>
    <row r="112" spans="1:104" ht="22.5">
      <c r="A112" s="152">
        <v>51</v>
      </c>
      <c r="B112" s="153" t="s">
        <v>233</v>
      </c>
      <c r="C112" s="154" t="s">
        <v>234</v>
      </c>
      <c r="D112" s="155" t="s">
        <v>79</v>
      </c>
      <c r="E112" s="156">
        <v>41.8</v>
      </c>
      <c r="F112" s="156"/>
      <c r="G112" s="157">
        <f>E112*F112</f>
        <v>0</v>
      </c>
      <c r="O112" s="151">
        <v>2</v>
      </c>
      <c r="AA112" s="129">
        <v>1</v>
      </c>
      <c r="AB112" s="129">
        <v>1</v>
      </c>
      <c r="AC112" s="129">
        <v>1</v>
      </c>
      <c r="AZ112" s="129">
        <v>1</v>
      </c>
      <c r="BA112" s="129">
        <f>IF(AZ112=1,G112,0)</f>
        <v>0</v>
      </c>
      <c r="BB112" s="129">
        <f>IF(AZ112=2,G112,0)</f>
        <v>0</v>
      </c>
      <c r="BC112" s="129">
        <f>IF(AZ112=3,G112,0)</f>
        <v>0</v>
      </c>
      <c r="BD112" s="129">
        <f>IF(AZ112=4,G112,0)</f>
        <v>0</v>
      </c>
      <c r="BE112" s="129">
        <f>IF(AZ112=5,G112,0)</f>
        <v>0</v>
      </c>
      <c r="CZ112" s="129">
        <v>0.10255</v>
      </c>
    </row>
    <row r="113" spans="1:104">
      <c r="A113" s="158"/>
      <c r="B113" s="159"/>
      <c r="C113" s="197" t="s">
        <v>235</v>
      </c>
      <c r="D113" s="198"/>
      <c r="E113" s="161">
        <v>5</v>
      </c>
      <c r="F113" s="162"/>
      <c r="G113" s="163"/>
      <c r="M113" s="160" t="s">
        <v>235</v>
      </c>
      <c r="O113" s="151"/>
    </row>
    <row r="114" spans="1:104">
      <c r="A114" s="158"/>
      <c r="B114" s="159"/>
      <c r="C114" s="197" t="s">
        <v>236</v>
      </c>
      <c r="D114" s="198"/>
      <c r="E114" s="161">
        <v>36.799999999999997</v>
      </c>
      <c r="F114" s="162"/>
      <c r="G114" s="163"/>
      <c r="M114" s="160" t="s">
        <v>236</v>
      </c>
      <c r="O114" s="151"/>
    </row>
    <row r="115" spans="1:104">
      <c r="A115" s="152">
        <v>52</v>
      </c>
      <c r="B115" s="153" t="s">
        <v>237</v>
      </c>
      <c r="C115" s="154" t="s">
        <v>238</v>
      </c>
      <c r="D115" s="155" t="s">
        <v>79</v>
      </c>
      <c r="E115" s="156">
        <v>236</v>
      </c>
      <c r="F115" s="156"/>
      <c r="G115" s="157">
        <f>E115*F115</f>
        <v>0</v>
      </c>
      <c r="O115" s="151">
        <v>2</v>
      </c>
      <c r="AA115" s="129">
        <v>1</v>
      </c>
      <c r="AB115" s="129">
        <v>1</v>
      </c>
      <c r="AC115" s="129">
        <v>1</v>
      </c>
      <c r="AZ115" s="129">
        <v>1</v>
      </c>
      <c r="BA115" s="129">
        <f>IF(AZ115=1,G115,0)</f>
        <v>0</v>
      </c>
      <c r="BB115" s="129">
        <f>IF(AZ115=2,G115,0)</f>
        <v>0</v>
      </c>
      <c r="BC115" s="129">
        <f>IF(AZ115=3,G115,0)</f>
        <v>0</v>
      </c>
      <c r="BD115" s="129">
        <f>IF(AZ115=4,G115,0)</f>
        <v>0</v>
      </c>
      <c r="BE115" s="129">
        <f>IF(AZ115=5,G115,0)</f>
        <v>0</v>
      </c>
      <c r="CZ115" s="129">
        <v>1E-3</v>
      </c>
    </row>
    <row r="116" spans="1:104">
      <c r="A116" s="158"/>
      <c r="B116" s="159"/>
      <c r="C116" s="197" t="s">
        <v>239</v>
      </c>
      <c r="D116" s="198"/>
      <c r="E116" s="161">
        <v>236</v>
      </c>
      <c r="F116" s="162"/>
      <c r="G116" s="163"/>
      <c r="M116" s="160">
        <v>236</v>
      </c>
      <c r="O116" s="151"/>
    </row>
    <row r="117" spans="1:104">
      <c r="A117" s="152">
        <v>53</v>
      </c>
      <c r="B117" s="153" t="s">
        <v>240</v>
      </c>
      <c r="C117" s="154" t="s">
        <v>241</v>
      </c>
      <c r="D117" s="155" t="s">
        <v>79</v>
      </c>
      <c r="E117" s="156">
        <v>236</v>
      </c>
      <c r="F117" s="156"/>
      <c r="G117" s="157">
        <f>E117*F117</f>
        <v>0</v>
      </c>
      <c r="O117" s="151">
        <v>2</v>
      </c>
      <c r="AA117" s="129">
        <v>1</v>
      </c>
      <c r="AB117" s="129">
        <v>1</v>
      </c>
      <c r="AC117" s="129">
        <v>1</v>
      </c>
      <c r="AZ117" s="129">
        <v>1</v>
      </c>
      <c r="BA117" s="129">
        <f>IF(AZ117=1,G117,0)</f>
        <v>0</v>
      </c>
      <c r="BB117" s="129">
        <f>IF(AZ117=2,G117,0)</f>
        <v>0</v>
      </c>
      <c r="BC117" s="129">
        <f>IF(AZ117=3,G117,0)</f>
        <v>0</v>
      </c>
      <c r="BD117" s="129">
        <f>IF(AZ117=4,G117,0)</f>
        <v>0</v>
      </c>
      <c r="BE117" s="129">
        <f>IF(AZ117=5,G117,0)</f>
        <v>0</v>
      </c>
      <c r="CZ117" s="129">
        <v>0.12966</v>
      </c>
    </row>
    <row r="118" spans="1:104">
      <c r="A118" s="158"/>
      <c r="B118" s="159"/>
      <c r="C118" s="197" t="s">
        <v>239</v>
      </c>
      <c r="D118" s="198"/>
      <c r="E118" s="161">
        <v>236</v>
      </c>
      <c r="F118" s="162"/>
      <c r="G118" s="163"/>
      <c r="M118" s="160">
        <v>236</v>
      </c>
      <c r="O118" s="151"/>
    </row>
    <row r="119" spans="1:104">
      <c r="A119" s="152">
        <v>54</v>
      </c>
      <c r="B119" s="153" t="s">
        <v>242</v>
      </c>
      <c r="C119" s="154" t="s">
        <v>243</v>
      </c>
      <c r="D119" s="155" t="s">
        <v>79</v>
      </c>
      <c r="E119" s="156">
        <v>110</v>
      </c>
      <c r="F119" s="156"/>
      <c r="G119" s="157">
        <f>E119*F119</f>
        <v>0</v>
      </c>
      <c r="O119" s="151">
        <v>2</v>
      </c>
      <c r="AA119" s="129">
        <v>1</v>
      </c>
      <c r="AB119" s="129">
        <v>1</v>
      </c>
      <c r="AC119" s="129">
        <v>1</v>
      </c>
      <c r="AZ119" s="129">
        <v>1</v>
      </c>
      <c r="BA119" s="129">
        <f>IF(AZ119=1,G119,0)</f>
        <v>0</v>
      </c>
      <c r="BB119" s="129">
        <f>IF(AZ119=2,G119,0)</f>
        <v>0</v>
      </c>
      <c r="BC119" s="129">
        <f>IF(AZ119=3,G119,0)</f>
        <v>0</v>
      </c>
      <c r="BD119" s="129">
        <f>IF(AZ119=4,G119,0)</f>
        <v>0</v>
      </c>
      <c r="BE119" s="129">
        <f>IF(AZ119=5,G119,0)</f>
        <v>0</v>
      </c>
      <c r="CZ119" s="129">
        <v>0.11</v>
      </c>
    </row>
    <row r="120" spans="1:104">
      <c r="A120" s="158"/>
      <c r="B120" s="159"/>
      <c r="C120" s="197" t="s">
        <v>244</v>
      </c>
      <c r="D120" s="198"/>
      <c r="E120" s="161">
        <v>110</v>
      </c>
      <c r="F120" s="162"/>
      <c r="G120" s="163"/>
      <c r="M120" s="160">
        <v>110</v>
      </c>
      <c r="O120" s="151"/>
    </row>
    <row r="121" spans="1:104">
      <c r="A121" s="152">
        <v>55</v>
      </c>
      <c r="B121" s="153" t="s">
        <v>245</v>
      </c>
      <c r="C121" s="154" t="s">
        <v>246</v>
      </c>
      <c r="D121" s="155" t="s">
        <v>79</v>
      </c>
      <c r="E121" s="156">
        <v>1.5</v>
      </c>
      <c r="F121" s="156"/>
      <c r="G121" s="157">
        <f>E121*F121</f>
        <v>0</v>
      </c>
      <c r="O121" s="151">
        <v>2</v>
      </c>
      <c r="AA121" s="129">
        <v>1</v>
      </c>
      <c r="AB121" s="129">
        <v>1</v>
      </c>
      <c r="AC121" s="129">
        <v>1</v>
      </c>
      <c r="AZ121" s="129">
        <v>1</v>
      </c>
      <c r="BA121" s="129">
        <f>IF(AZ121=1,G121,0)</f>
        <v>0</v>
      </c>
      <c r="BB121" s="129">
        <f>IF(AZ121=2,G121,0)</f>
        <v>0</v>
      </c>
      <c r="BC121" s="129">
        <f>IF(AZ121=3,G121,0)</f>
        <v>0</v>
      </c>
      <c r="BD121" s="129">
        <f>IF(AZ121=4,G121,0)</f>
        <v>0</v>
      </c>
      <c r="BE121" s="129">
        <f>IF(AZ121=5,G121,0)</f>
        <v>0</v>
      </c>
      <c r="CZ121" s="129">
        <v>0.30131999999999998</v>
      </c>
    </row>
    <row r="122" spans="1:104">
      <c r="A122" s="158"/>
      <c r="B122" s="159"/>
      <c r="C122" s="197" t="s">
        <v>247</v>
      </c>
      <c r="D122" s="198"/>
      <c r="E122" s="161">
        <v>1.5</v>
      </c>
      <c r="F122" s="162"/>
      <c r="G122" s="163"/>
      <c r="M122" s="160" t="s">
        <v>247</v>
      </c>
      <c r="O122" s="151"/>
    </row>
    <row r="123" spans="1:104">
      <c r="A123" s="152">
        <v>56</v>
      </c>
      <c r="B123" s="153" t="s">
        <v>248</v>
      </c>
      <c r="C123" s="154" t="s">
        <v>249</v>
      </c>
      <c r="D123" s="155" t="s">
        <v>79</v>
      </c>
      <c r="E123" s="156">
        <v>40</v>
      </c>
      <c r="F123" s="156"/>
      <c r="G123" s="157">
        <f>E123*F123</f>
        <v>0</v>
      </c>
      <c r="O123" s="151">
        <v>2</v>
      </c>
      <c r="AA123" s="129">
        <v>1</v>
      </c>
      <c r="AB123" s="129">
        <v>1</v>
      </c>
      <c r="AC123" s="129">
        <v>1</v>
      </c>
      <c r="AZ123" s="129">
        <v>1</v>
      </c>
      <c r="BA123" s="129">
        <f>IF(AZ123=1,G123,0)</f>
        <v>0</v>
      </c>
      <c r="BB123" s="129">
        <f>IF(AZ123=2,G123,0)</f>
        <v>0</v>
      </c>
      <c r="BC123" s="129">
        <f>IF(AZ123=3,G123,0)</f>
        <v>0</v>
      </c>
      <c r="BD123" s="129">
        <f>IF(AZ123=4,G123,0)</f>
        <v>0</v>
      </c>
      <c r="BE123" s="129">
        <f>IF(AZ123=5,G123,0)</f>
        <v>0</v>
      </c>
      <c r="CZ123" s="129">
        <v>0.11</v>
      </c>
    </row>
    <row r="124" spans="1:104">
      <c r="A124" s="158"/>
      <c r="B124" s="159"/>
      <c r="C124" s="197" t="s">
        <v>221</v>
      </c>
      <c r="D124" s="198"/>
      <c r="E124" s="161">
        <v>40</v>
      </c>
      <c r="F124" s="162"/>
      <c r="G124" s="163"/>
      <c r="M124" s="160">
        <v>40</v>
      </c>
      <c r="O124" s="151"/>
    </row>
    <row r="125" spans="1:104">
      <c r="A125" s="164"/>
      <c r="B125" s="165" t="s">
        <v>70</v>
      </c>
      <c r="C125" s="166" t="str">
        <f>CONCATENATE(B96," ",C96)</f>
        <v>5 Komunikace</v>
      </c>
      <c r="D125" s="164"/>
      <c r="E125" s="167"/>
      <c r="F125" s="167"/>
      <c r="G125" s="168">
        <f>SUM(G96:G124)</f>
        <v>0</v>
      </c>
      <c r="O125" s="151">
        <v>4</v>
      </c>
      <c r="BA125" s="169">
        <f>SUM(BA96:BA124)</f>
        <v>0</v>
      </c>
      <c r="BB125" s="169">
        <f>SUM(BB96:BB124)</f>
        <v>0</v>
      </c>
      <c r="BC125" s="169">
        <f>SUM(BC96:BC124)</f>
        <v>0</v>
      </c>
      <c r="BD125" s="169">
        <f>SUM(BD96:BD124)</f>
        <v>0</v>
      </c>
      <c r="BE125" s="169">
        <f>SUM(BE96:BE124)</f>
        <v>0</v>
      </c>
    </row>
    <row r="126" spans="1:104">
      <c r="A126" s="144" t="s">
        <v>66</v>
      </c>
      <c r="B126" s="145" t="s">
        <v>250</v>
      </c>
      <c r="C126" s="146" t="s">
        <v>251</v>
      </c>
      <c r="D126" s="147"/>
      <c r="E126" s="148"/>
      <c r="F126" s="148"/>
      <c r="G126" s="149"/>
      <c r="H126" s="150"/>
      <c r="I126" s="150"/>
      <c r="O126" s="151">
        <v>1</v>
      </c>
    </row>
    <row r="127" spans="1:104">
      <c r="A127" s="152">
        <v>57</v>
      </c>
      <c r="B127" s="153" t="s">
        <v>252</v>
      </c>
      <c r="C127" s="154" t="s">
        <v>253</v>
      </c>
      <c r="D127" s="155" t="s">
        <v>91</v>
      </c>
      <c r="E127" s="156">
        <v>0.45</v>
      </c>
      <c r="F127" s="156"/>
      <c r="G127" s="157">
        <f>E127*F127</f>
        <v>0</v>
      </c>
      <c r="O127" s="151">
        <v>2</v>
      </c>
      <c r="AA127" s="129">
        <v>1</v>
      </c>
      <c r="AB127" s="129">
        <v>1</v>
      </c>
      <c r="AC127" s="129">
        <v>1</v>
      </c>
      <c r="AZ127" s="129">
        <v>1</v>
      </c>
      <c r="BA127" s="129">
        <f>IF(AZ127=1,G127,0)</f>
        <v>0</v>
      </c>
      <c r="BB127" s="129">
        <f>IF(AZ127=2,G127,0)</f>
        <v>0</v>
      </c>
      <c r="BC127" s="129">
        <f>IF(AZ127=3,G127,0)</f>
        <v>0</v>
      </c>
      <c r="BD127" s="129">
        <f>IF(AZ127=4,G127,0)</f>
        <v>0</v>
      </c>
      <c r="BE127" s="129">
        <f>IF(AZ127=5,G127,0)</f>
        <v>0</v>
      </c>
      <c r="CZ127" s="129">
        <v>1.8907700000000001</v>
      </c>
    </row>
    <row r="128" spans="1:104">
      <c r="A128" s="158"/>
      <c r="B128" s="159"/>
      <c r="C128" s="197" t="s">
        <v>254</v>
      </c>
      <c r="D128" s="198"/>
      <c r="E128" s="161">
        <v>0.45</v>
      </c>
      <c r="F128" s="162"/>
      <c r="G128" s="163"/>
      <c r="M128" s="160" t="s">
        <v>254</v>
      </c>
      <c r="O128" s="151"/>
    </row>
    <row r="129" spans="1:104">
      <c r="A129" s="152">
        <v>58</v>
      </c>
      <c r="B129" s="153" t="s">
        <v>255</v>
      </c>
      <c r="C129" s="154" t="s">
        <v>256</v>
      </c>
      <c r="D129" s="155" t="s">
        <v>257</v>
      </c>
      <c r="E129" s="156">
        <v>1</v>
      </c>
      <c r="F129" s="156"/>
      <c r="G129" s="157">
        <f>E129*F129</f>
        <v>0</v>
      </c>
      <c r="O129" s="151">
        <v>2</v>
      </c>
      <c r="AA129" s="129">
        <v>12</v>
      </c>
      <c r="AB129" s="129">
        <v>0</v>
      </c>
      <c r="AC129" s="129">
        <v>353</v>
      </c>
      <c r="AZ129" s="129">
        <v>1</v>
      </c>
      <c r="BA129" s="129">
        <f>IF(AZ129=1,G129,0)</f>
        <v>0</v>
      </c>
      <c r="BB129" s="129">
        <f>IF(AZ129=2,G129,0)</f>
        <v>0</v>
      </c>
      <c r="BC129" s="129">
        <f>IF(AZ129=3,G129,0)</f>
        <v>0</v>
      </c>
      <c r="BD129" s="129">
        <f>IF(AZ129=4,G129,0)</f>
        <v>0</v>
      </c>
      <c r="BE129" s="129">
        <f>IF(AZ129=5,G129,0)</f>
        <v>0</v>
      </c>
      <c r="CZ129" s="129">
        <v>0</v>
      </c>
    </row>
    <row r="130" spans="1:104">
      <c r="A130" s="152">
        <v>59</v>
      </c>
      <c r="B130" s="153" t="s">
        <v>258</v>
      </c>
      <c r="C130" s="154" t="s">
        <v>259</v>
      </c>
      <c r="D130" s="155" t="s">
        <v>260</v>
      </c>
      <c r="E130" s="156">
        <v>5</v>
      </c>
      <c r="F130" s="156"/>
      <c r="G130" s="157">
        <f>E130*F130</f>
        <v>0</v>
      </c>
      <c r="O130" s="151">
        <v>2</v>
      </c>
      <c r="AA130" s="129">
        <v>3</v>
      </c>
      <c r="AB130" s="129">
        <v>1</v>
      </c>
      <c r="AC130" s="129" t="s">
        <v>258</v>
      </c>
      <c r="AZ130" s="129">
        <v>1</v>
      </c>
      <c r="BA130" s="129">
        <f>IF(AZ130=1,G130,0)</f>
        <v>0</v>
      </c>
      <c r="BB130" s="129">
        <f>IF(AZ130=2,G130,0)</f>
        <v>0</v>
      </c>
      <c r="BC130" s="129">
        <f>IF(AZ130=3,G130,0)</f>
        <v>0</v>
      </c>
      <c r="BD130" s="129">
        <f>IF(AZ130=4,G130,0)</f>
        <v>0</v>
      </c>
      <c r="BE130" s="129">
        <f>IF(AZ130=5,G130,0)</f>
        <v>0</v>
      </c>
      <c r="CZ130" s="129">
        <v>2.5999999999999999E-3</v>
      </c>
    </row>
    <row r="131" spans="1:104">
      <c r="A131" s="152">
        <v>60</v>
      </c>
      <c r="B131" s="153" t="s">
        <v>261</v>
      </c>
      <c r="C131" s="154" t="s">
        <v>262</v>
      </c>
      <c r="D131" s="155" t="s">
        <v>260</v>
      </c>
      <c r="E131" s="156">
        <v>1</v>
      </c>
      <c r="F131" s="156"/>
      <c r="G131" s="157">
        <f>E131*F131</f>
        <v>0</v>
      </c>
      <c r="O131" s="151">
        <v>2</v>
      </c>
      <c r="AA131" s="129">
        <v>3</v>
      </c>
      <c r="AB131" s="129">
        <v>1</v>
      </c>
      <c r="AC131" s="129" t="s">
        <v>261</v>
      </c>
      <c r="AZ131" s="129">
        <v>1</v>
      </c>
      <c r="BA131" s="129">
        <f>IF(AZ131=1,G131,0)</f>
        <v>0</v>
      </c>
      <c r="BB131" s="129">
        <f>IF(AZ131=2,G131,0)</f>
        <v>0</v>
      </c>
      <c r="BC131" s="129">
        <f>IF(AZ131=3,G131,0)</f>
        <v>0</v>
      </c>
      <c r="BD131" s="129">
        <f>IF(AZ131=4,G131,0)</f>
        <v>0</v>
      </c>
      <c r="BE131" s="129">
        <f>IF(AZ131=5,G131,0)</f>
        <v>0</v>
      </c>
      <c r="CZ131" s="129">
        <v>5.1000000000000004E-3</v>
      </c>
    </row>
    <row r="132" spans="1:104">
      <c r="A132" s="152">
        <v>61</v>
      </c>
      <c r="B132" s="153" t="s">
        <v>263</v>
      </c>
      <c r="C132" s="154" t="s">
        <v>264</v>
      </c>
      <c r="D132" s="155" t="s">
        <v>260</v>
      </c>
      <c r="E132" s="156">
        <v>1</v>
      </c>
      <c r="F132" s="156"/>
      <c r="G132" s="157">
        <f>E132*F132</f>
        <v>0</v>
      </c>
      <c r="O132" s="151">
        <v>2</v>
      </c>
      <c r="AA132" s="129">
        <v>3</v>
      </c>
      <c r="AB132" s="129">
        <v>1</v>
      </c>
      <c r="AC132" s="129" t="s">
        <v>263</v>
      </c>
      <c r="AZ132" s="129">
        <v>1</v>
      </c>
      <c r="BA132" s="129">
        <f>IF(AZ132=1,G132,0)</f>
        <v>0</v>
      </c>
      <c r="BB132" s="129">
        <f>IF(AZ132=2,G132,0)</f>
        <v>0</v>
      </c>
      <c r="BC132" s="129">
        <f>IF(AZ132=3,G132,0)</f>
        <v>0</v>
      </c>
      <c r="BD132" s="129">
        <f>IF(AZ132=4,G132,0)</f>
        <v>0</v>
      </c>
      <c r="BE132" s="129">
        <f>IF(AZ132=5,G132,0)</f>
        <v>0</v>
      </c>
      <c r="CZ132" s="129">
        <v>5.1000000000000004E-4</v>
      </c>
    </row>
    <row r="133" spans="1:104">
      <c r="A133" s="164"/>
      <c r="B133" s="165" t="s">
        <v>70</v>
      </c>
      <c r="C133" s="166" t="str">
        <f>CONCATENATE(B126," ",C126)</f>
        <v>87 Potrubí z trub z plastických hmot</v>
      </c>
      <c r="D133" s="164"/>
      <c r="E133" s="167"/>
      <c r="F133" s="167"/>
      <c r="G133" s="168">
        <f>SUM(G126:G132)</f>
        <v>0</v>
      </c>
      <c r="O133" s="151">
        <v>4</v>
      </c>
      <c r="BA133" s="169">
        <f>SUM(BA126:BA132)</f>
        <v>0</v>
      </c>
      <c r="BB133" s="169">
        <f>SUM(BB126:BB132)</f>
        <v>0</v>
      </c>
      <c r="BC133" s="169">
        <f>SUM(BC126:BC132)</f>
        <v>0</v>
      </c>
      <c r="BD133" s="169">
        <f>SUM(BD126:BD132)</f>
        <v>0</v>
      </c>
      <c r="BE133" s="169">
        <f>SUM(BE126:BE132)</f>
        <v>0</v>
      </c>
    </row>
    <row r="134" spans="1:104">
      <c r="A134" s="144" t="s">
        <v>66</v>
      </c>
      <c r="B134" s="145" t="s">
        <v>265</v>
      </c>
      <c r="C134" s="146" t="s">
        <v>266</v>
      </c>
      <c r="D134" s="147"/>
      <c r="E134" s="148"/>
      <c r="F134" s="148"/>
      <c r="G134" s="149"/>
      <c r="H134" s="150"/>
      <c r="I134" s="150"/>
      <c r="O134" s="151">
        <v>1</v>
      </c>
    </row>
    <row r="135" spans="1:104">
      <c r="A135" s="152">
        <v>62</v>
      </c>
      <c r="B135" s="153" t="s">
        <v>267</v>
      </c>
      <c r="C135" s="154" t="s">
        <v>268</v>
      </c>
      <c r="D135" s="155" t="s">
        <v>260</v>
      </c>
      <c r="E135" s="156">
        <v>9</v>
      </c>
      <c r="F135" s="156"/>
      <c r="G135" s="157">
        <f t="shared" ref="G135:G140" si="0">E135*F135</f>
        <v>0</v>
      </c>
      <c r="O135" s="151">
        <v>2</v>
      </c>
      <c r="AA135" s="129">
        <v>1</v>
      </c>
      <c r="AB135" s="129">
        <v>1</v>
      </c>
      <c r="AC135" s="129">
        <v>1</v>
      </c>
      <c r="AZ135" s="129">
        <v>1</v>
      </c>
      <c r="BA135" s="129">
        <f t="shared" ref="BA135:BA140" si="1">IF(AZ135=1,G135,0)</f>
        <v>0</v>
      </c>
      <c r="BB135" s="129">
        <f t="shared" ref="BB135:BB140" si="2">IF(AZ135=2,G135,0)</f>
        <v>0</v>
      </c>
      <c r="BC135" s="129">
        <f t="shared" ref="BC135:BC140" si="3">IF(AZ135=3,G135,0)</f>
        <v>0</v>
      </c>
      <c r="BD135" s="129">
        <f t="shared" ref="BD135:BD140" si="4">IF(AZ135=4,G135,0)</f>
        <v>0</v>
      </c>
      <c r="BE135" s="129">
        <f t="shared" ref="BE135:BE140" si="5">IF(AZ135=5,G135,0)</f>
        <v>0</v>
      </c>
      <c r="CZ135" s="129">
        <v>0.42930000000000001</v>
      </c>
    </row>
    <row r="136" spans="1:104">
      <c r="A136" s="152">
        <v>63</v>
      </c>
      <c r="B136" s="153" t="s">
        <v>269</v>
      </c>
      <c r="C136" s="154" t="s">
        <v>270</v>
      </c>
      <c r="D136" s="155" t="s">
        <v>260</v>
      </c>
      <c r="E136" s="156">
        <v>2</v>
      </c>
      <c r="F136" s="156"/>
      <c r="G136" s="157">
        <f t="shared" si="0"/>
        <v>0</v>
      </c>
      <c r="O136" s="151">
        <v>2</v>
      </c>
      <c r="AA136" s="129">
        <v>1</v>
      </c>
      <c r="AB136" s="129">
        <v>1</v>
      </c>
      <c r="AC136" s="129">
        <v>1</v>
      </c>
      <c r="AZ136" s="129">
        <v>1</v>
      </c>
      <c r="BA136" s="129">
        <f t="shared" si="1"/>
        <v>0</v>
      </c>
      <c r="BB136" s="129">
        <f t="shared" si="2"/>
        <v>0</v>
      </c>
      <c r="BC136" s="129">
        <f t="shared" si="3"/>
        <v>0</v>
      </c>
      <c r="BD136" s="129">
        <f t="shared" si="4"/>
        <v>0</v>
      </c>
      <c r="BE136" s="129">
        <f t="shared" si="5"/>
        <v>0</v>
      </c>
      <c r="CZ136" s="129">
        <v>0.31508000000000003</v>
      </c>
    </row>
    <row r="137" spans="1:104">
      <c r="A137" s="152">
        <v>64</v>
      </c>
      <c r="B137" s="153" t="s">
        <v>271</v>
      </c>
      <c r="C137" s="154" t="s">
        <v>272</v>
      </c>
      <c r="D137" s="155" t="s">
        <v>69</v>
      </c>
      <c r="E137" s="156">
        <v>2</v>
      </c>
      <c r="F137" s="156"/>
      <c r="G137" s="157">
        <f t="shared" si="0"/>
        <v>0</v>
      </c>
      <c r="O137" s="151">
        <v>2</v>
      </c>
      <c r="AA137" s="129">
        <v>12</v>
      </c>
      <c r="AB137" s="129">
        <v>0</v>
      </c>
      <c r="AC137" s="129">
        <v>339</v>
      </c>
      <c r="AZ137" s="129">
        <v>1</v>
      </c>
      <c r="BA137" s="129">
        <f t="shared" si="1"/>
        <v>0</v>
      </c>
      <c r="BB137" s="129">
        <f t="shared" si="2"/>
        <v>0</v>
      </c>
      <c r="BC137" s="129">
        <f t="shared" si="3"/>
        <v>0</v>
      </c>
      <c r="BD137" s="129">
        <f t="shared" si="4"/>
        <v>0</v>
      </c>
      <c r="BE137" s="129">
        <f t="shared" si="5"/>
        <v>0</v>
      </c>
      <c r="CZ137" s="129">
        <v>0</v>
      </c>
    </row>
    <row r="138" spans="1:104" ht="22.5">
      <c r="A138" s="152">
        <v>65</v>
      </c>
      <c r="B138" s="153" t="s">
        <v>273</v>
      </c>
      <c r="C138" s="154" t="s">
        <v>274</v>
      </c>
      <c r="D138" s="155" t="s">
        <v>86</v>
      </c>
      <c r="E138" s="156">
        <v>4</v>
      </c>
      <c r="F138" s="156"/>
      <c r="G138" s="157">
        <f t="shared" si="0"/>
        <v>0</v>
      </c>
      <c r="O138" s="151">
        <v>2</v>
      </c>
      <c r="AA138" s="129">
        <v>12</v>
      </c>
      <c r="AB138" s="129">
        <v>0</v>
      </c>
      <c r="AC138" s="129">
        <v>340</v>
      </c>
      <c r="AZ138" s="129">
        <v>1</v>
      </c>
      <c r="BA138" s="129">
        <f t="shared" si="1"/>
        <v>0</v>
      </c>
      <c r="BB138" s="129">
        <f t="shared" si="2"/>
        <v>0</v>
      </c>
      <c r="BC138" s="129">
        <f t="shared" si="3"/>
        <v>0</v>
      </c>
      <c r="BD138" s="129">
        <f t="shared" si="4"/>
        <v>0</v>
      </c>
      <c r="BE138" s="129">
        <f t="shared" si="5"/>
        <v>0</v>
      </c>
      <c r="CZ138" s="129">
        <v>0</v>
      </c>
    </row>
    <row r="139" spans="1:104" ht="22.5">
      <c r="A139" s="152">
        <v>66</v>
      </c>
      <c r="B139" s="153" t="s">
        <v>275</v>
      </c>
      <c r="C139" s="154" t="s">
        <v>276</v>
      </c>
      <c r="D139" s="155" t="s">
        <v>260</v>
      </c>
      <c r="E139" s="156">
        <v>1</v>
      </c>
      <c r="F139" s="156"/>
      <c r="G139" s="157">
        <f t="shared" si="0"/>
        <v>0</v>
      </c>
      <c r="O139" s="151">
        <v>2</v>
      </c>
      <c r="AA139" s="129">
        <v>3</v>
      </c>
      <c r="AB139" s="129">
        <v>1</v>
      </c>
      <c r="AC139" s="129">
        <v>28697261</v>
      </c>
      <c r="AZ139" s="129">
        <v>1</v>
      </c>
      <c r="BA139" s="129">
        <f t="shared" si="1"/>
        <v>0</v>
      </c>
      <c r="BB139" s="129">
        <f t="shared" si="2"/>
        <v>0</v>
      </c>
      <c r="BC139" s="129">
        <f t="shared" si="3"/>
        <v>0</v>
      </c>
      <c r="BD139" s="129">
        <f t="shared" si="4"/>
        <v>0</v>
      </c>
      <c r="BE139" s="129">
        <f t="shared" si="5"/>
        <v>0</v>
      </c>
      <c r="CZ139" s="129">
        <v>0.112</v>
      </c>
    </row>
    <row r="140" spans="1:104" ht="22.5">
      <c r="A140" s="152">
        <v>67</v>
      </c>
      <c r="B140" s="153" t="s">
        <v>277</v>
      </c>
      <c r="C140" s="154" t="s">
        <v>278</v>
      </c>
      <c r="D140" s="155" t="s">
        <v>260</v>
      </c>
      <c r="E140" s="156">
        <v>2</v>
      </c>
      <c r="F140" s="156"/>
      <c r="G140" s="157">
        <f t="shared" si="0"/>
        <v>0</v>
      </c>
      <c r="O140" s="151">
        <v>2</v>
      </c>
      <c r="AA140" s="129">
        <v>3</v>
      </c>
      <c r="AB140" s="129">
        <v>1</v>
      </c>
      <c r="AC140" s="129">
        <v>55243440</v>
      </c>
      <c r="AZ140" s="129">
        <v>1</v>
      </c>
      <c r="BA140" s="129">
        <f t="shared" si="1"/>
        <v>0</v>
      </c>
      <c r="BB140" s="129">
        <f t="shared" si="2"/>
        <v>0</v>
      </c>
      <c r="BC140" s="129">
        <f t="shared" si="3"/>
        <v>0</v>
      </c>
      <c r="BD140" s="129">
        <f t="shared" si="4"/>
        <v>0</v>
      </c>
      <c r="BE140" s="129">
        <f t="shared" si="5"/>
        <v>0</v>
      </c>
      <c r="CZ140" s="129">
        <v>0.124</v>
      </c>
    </row>
    <row r="141" spans="1:104">
      <c r="A141" s="164"/>
      <c r="B141" s="165" t="s">
        <v>70</v>
      </c>
      <c r="C141" s="166" t="str">
        <f>CONCATENATE(B134," ",C134)</f>
        <v>89 Ostatní konstrukce na trubním vedení</v>
      </c>
      <c r="D141" s="164"/>
      <c r="E141" s="167"/>
      <c r="F141" s="167"/>
      <c r="G141" s="168">
        <f>SUM(G134:G140)</f>
        <v>0</v>
      </c>
      <c r="O141" s="151">
        <v>4</v>
      </c>
      <c r="BA141" s="169">
        <f>SUM(BA134:BA140)</f>
        <v>0</v>
      </c>
      <c r="BB141" s="169">
        <f>SUM(BB134:BB140)</f>
        <v>0</v>
      </c>
      <c r="BC141" s="169">
        <f>SUM(BC134:BC140)</f>
        <v>0</v>
      </c>
      <c r="BD141" s="169">
        <f>SUM(BD134:BD140)</f>
        <v>0</v>
      </c>
      <c r="BE141" s="169">
        <f>SUM(BE134:BE140)</f>
        <v>0</v>
      </c>
    </row>
    <row r="142" spans="1:104">
      <c r="A142" s="144" t="s">
        <v>66</v>
      </c>
      <c r="B142" s="145" t="s">
        <v>279</v>
      </c>
      <c r="C142" s="146" t="s">
        <v>280</v>
      </c>
      <c r="D142" s="147"/>
      <c r="E142" s="148"/>
      <c r="F142" s="148"/>
      <c r="G142" s="149"/>
      <c r="H142" s="150"/>
      <c r="I142" s="150"/>
      <c r="O142" s="151">
        <v>1</v>
      </c>
    </row>
    <row r="143" spans="1:104">
      <c r="A143" s="152">
        <v>68</v>
      </c>
      <c r="B143" s="153" t="s">
        <v>281</v>
      </c>
      <c r="C143" s="154" t="s">
        <v>282</v>
      </c>
      <c r="D143" s="155" t="s">
        <v>86</v>
      </c>
      <c r="E143" s="156">
        <v>27.5</v>
      </c>
      <c r="F143" s="156"/>
      <c r="G143" s="157">
        <f>E143*F143</f>
        <v>0</v>
      </c>
      <c r="O143" s="151">
        <v>2</v>
      </c>
      <c r="AA143" s="129">
        <v>1</v>
      </c>
      <c r="AB143" s="129">
        <v>1</v>
      </c>
      <c r="AC143" s="129">
        <v>1</v>
      </c>
      <c r="AZ143" s="129">
        <v>1</v>
      </c>
      <c r="BA143" s="129">
        <f>IF(AZ143=1,G143,0)</f>
        <v>0</v>
      </c>
      <c r="BB143" s="129">
        <f>IF(AZ143=2,G143,0)</f>
        <v>0</v>
      </c>
      <c r="BC143" s="129">
        <f>IF(AZ143=3,G143,0)</f>
        <v>0</v>
      </c>
      <c r="BD143" s="129">
        <f>IF(AZ143=4,G143,0)</f>
        <v>0</v>
      </c>
      <c r="BE143" s="129">
        <f>IF(AZ143=5,G143,0)</f>
        <v>0</v>
      </c>
      <c r="CZ143" s="129">
        <v>3.4610000000000002E-2</v>
      </c>
    </row>
    <row r="144" spans="1:104">
      <c r="A144" s="158"/>
      <c r="B144" s="159"/>
      <c r="C144" s="197" t="s">
        <v>215</v>
      </c>
      <c r="D144" s="198"/>
      <c r="E144" s="161">
        <v>27.5</v>
      </c>
      <c r="F144" s="162"/>
      <c r="G144" s="163"/>
      <c r="M144" s="160" t="s">
        <v>215</v>
      </c>
      <c r="O144" s="151"/>
    </row>
    <row r="145" spans="1:104" ht="22.5">
      <c r="A145" s="152">
        <v>69</v>
      </c>
      <c r="B145" s="153" t="s">
        <v>283</v>
      </c>
      <c r="C145" s="154" t="s">
        <v>284</v>
      </c>
      <c r="D145" s="155" t="s">
        <v>86</v>
      </c>
      <c r="E145" s="156">
        <v>8</v>
      </c>
      <c r="F145" s="156"/>
      <c r="G145" s="157">
        <f>E145*F145</f>
        <v>0</v>
      </c>
      <c r="O145" s="151">
        <v>2</v>
      </c>
      <c r="AA145" s="129">
        <v>1</v>
      </c>
      <c r="AB145" s="129">
        <v>1</v>
      </c>
      <c r="AC145" s="129">
        <v>1</v>
      </c>
      <c r="AZ145" s="129">
        <v>1</v>
      </c>
      <c r="BA145" s="129">
        <f>IF(AZ145=1,G145,0)</f>
        <v>0</v>
      </c>
      <c r="BB145" s="129">
        <f>IF(AZ145=2,G145,0)</f>
        <v>0</v>
      </c>
      <c r="BC145" s="129">
        <f>IF(AZ145=3,G145,0)</f>
        <v>0</v>
      </c>
      <c r="BD145" s="129">
        <f>IF(AZ145=4,G145,0)</f>
        <v>0</v>
      </c>
      <c r="BE145" s="129">
        <f>IF(AZ145=5,G145,0)</f>
        <v>0</v>
      </c>
      <c r="CZ145" s="129">
        <v>9.4200000000000006E-2</v>
      </c>
    </row>
    <row r="146" spans="1:104">
      <c r="A146" s="158"/>
      <c r="B146" s="159"/>
      <c r="C146" s="197" t="s">
        <v>285</v>
      </c>
      <c r="D146" s="198"/>
      <c r="E146" s="161">
        <v>8</v>
      </c>
      <c r="F146" s="162"/>
      <c r="G146" s="163"/>
      <c r="M146" s="160" t="s">
        <v>285</v>
      </c>
      <c r="O146" s="151"/>
    </row>
    <row r="147" spans="1:104">
      <c r="A147" s="152">
        <v>70</v>
      </c>
      <c r="B147" s="153" t="s">
        <v>286</v>
      </c>
      <c r="C147" s="154" t="s">
        <v>287</v>
      </c>
      <c r="D147" s="155" t="s">
        <v>91</v>
      </c>
      <c r="E147" s="156">
        <v>29.3</v>
      </c>
      <c r="F147" s="156"/>
      <c r="G147" s="157">
        <f>E147*F147</f>
        <v>0</v>
      </c>
      <c r="O147" s="151">
        <v>2</v>
      </c>
      <c r="AA147" s="129">
        <v>1</v>
      </c>
      <c r="AB147" s="129">
        <v>1</v>
      </c>
      <c r="AC147" s="129">
        <v>1</v>
      </c>
      <c r="AZ147" s="129">
        <v>1</v>
      </c>
      <c r="BA147" s="129">
        <f>IF(AZ147=1,G147,0)</f>
        <v>0</v>
      </c>
      <c r="BB147" s="129">
        <f>IF(AZ147=2,G147,0)</f>
        <v>0</v>
      </c>
      <c r="BC147" s="129">
        <f>IF(AZ147=3,G147,0)</f>
        <v>0</v>
      </c>
      <c r="BD147" s="129">
        <f>IF(AZ147=4,G147,0)</f>
        <v>0</v>
      </c>
      <c r="BE147" s="129">
        <f>IF(AZ147=5,G147,0)</f>
        <v>0</v>
      </c>
      <c r="CZ147" s="129">
        <v>1E-3</v>
      </c>
    </row>
    <row r="148" spans="1:104">
      <c r="A148" s="158"/>
      <c r="B148" s="159"/>
      <c r="C148" s="197" t="s">
        <v>288</v>
      </c>
      <c r="D148" s="198"/>
      <c r="E148" s="161">
        <v>9.8000000000000007</v>
      </c>
      <c r="F148" s="162"/>
      <c r="G148" s="163"/>
      <c r="M148" s="160" t="s">
        <v>288</v>
      </c>
      <c r="O148" s="151"/>
    </row>
    <row r="149" spans="1:104">
      <c r="A149" s="158"/>
      <c r="B149" s="159"/>
      <c r="C149" s="197" t="s">
        <v>289</v>
      </c>
      <c r="D149" s="198"/>
      <c r="E149" s="161">
        <v>19.5</v>
      </c>
      <c r="F149" s="162"/>
      <c r="G149" s="163"/>
      <c r="M149" s="160" t="s">
        <v>289</v>
      </c>
      <c r="O149" s="151"/>
    </row>
    <row r="150" spans="1:104">
      <c r="A150" s="152">
        <v>71</v>
      </c>
      <c r="B150" s="153" t="s">
        <v>290</v>
      </c>
      <c r="C150" s="154" t="s">
        <v>291</v>
      </c>
      <c r="D150" s="155" t="s">
        <v>91</v>
      </c>
      <c r="E150" s="156">
        <v>11.34</v>
      </c>
      <c r="F150" s="156"/>
      <c r="G150" s="157">
        <f>E150*F150</f>
        <v>0</v>
      </c>
      <c r="O150" s="151">
        <v>2</v>
      </c>
      <c r="AA150" s="129">
        <v>1</v>
      </c>
      <c r="AB150" s="129">
        <v>1</v>
      </c>
      <c r="AC150" s="129">
        <v>1</v>
      </c>
      <c r="AZ150" s="129">
        <v>1</v>
      </c>
      <c r="BA150" s="129">
        <f>IF(AZ150=1,G150,0)</f>
        <v>0</v>
      </c>
      <c r="BB150" s="129">
        <f>IF(AZ150=2,G150,0)</f>
        <v>0</v>
      </c>
      <c r="BC150" s="129">
        <f>IF(AZ150=3,G150,0)</f>
        <v>0</v>
      </c>
      <c r="BD150" s="129">
        <f>IF(AZ150=4,G150,0)</f>
        <v>0</v>
      </c>
      <c r="BE150" s="129">
        <f>IF(AZ150=5,G150,0)</f>
        <v>0</v>
      </c>
      <c r="CZ150" s="129">
        <v>0</v>
      </c>
    </row>
    <row r="151" spans="1:104">
      <c r="A151" s="158"/>
      <c r="B151" s="159"/>
      <c r="C151" s="197" t="s">
        <v>292</v>
      </c>
      <c r="D151" s="198"/>
      <c r="E151" s="161">
        <v>11.34</v>
      </c>
      <c r="F151" s="162"/>
      <c r="G151" s="163"/>
      <c r="M151" s="160" t="s">
        <v>292</v>
      </c>
      <c r="O151" s="151"/>
    </row>
    <row r="152" spans="1:104">
      <c r="A152" s="152">
        <v>72</v>
      </c>
      <c r="B152" s="153" t="s">
        <v>293</v>
      </c>
      <c r="C152" s="154" t="s">
        <v>294</v>
      </c>
      <c r="D152" s="155" t="s">
        <v>86</v>
      </c>
      <c r="E152" s="156">
        <v>72</v>
      </c>
      <c r="F152" s="156"/>
      <c r="G152" s="157">
        <f>E152*F152</f>
        <v>0</v>
      </c>
      <c r="O152" s="151">
        <v>2</v>
      </c>
      <c r="AA152" s="129">
        <v>1</v>
      </c>
      <c r="AB152" s="129">
        <v>1</v>
      </c>
      <c r="AC152" s="129">
        <v>1</v>
      </c>
      <c r="AZ152" s="129">
        <v>1</v>
      </c>
      <c r="BA152" s="129">
        <f>IF(AZ152=1,G152,0)</f>
        <v>0</v>
      </c>
      <c r="BB152" s="129">
        <f>IF(AZ152=2,G152,0)</f>
        <v>0</v>
      </c>
      <c r="BC152" s="129">
        <f>IF(AZ152=3,G152,0)</f>
        <v>0</v>
      </c>
      <c r="BD152" s="129">
        <f>IF(AZ152=4,G152,0)</f>
        <v>0</v>
      </c>
      <c r="BE152" s="129">
        <f>IF(AZ152=5,G152,0)</f>
        <v>0</v>
      </c>
      <c r="CZ152" s="129">
        <v>0</v>
      </c>
    </row>
    <row r="153" spans="1:104">
      <c r="A153" s="158"/>
      <c r="B153" s="159"/>
      <c r="C153" s="197" t="s">
        <v>295</v>
      </c>
      <c r="D153" s="198"/>
      <c r="E153" s="161">
        <v>72</v>
      </c>
      <c r="F153" s="162"/>
      <c r="G153" s="163"/>
      <c r="M153" s="160" t="s">
        <v>295</v>
      </c>
      <c r="O153" s="151"/>
    </row>
    <row r="154" spans="1:104">
      <c r="A154" s="152">
        <v>73</v>
      </c>
      <c r="B154" s="153" t="s">
        <v>296</v>
      </c>
      <c r="C154" s="154" t="s">
        <v>297</v>
      </c>
      <c r="D154" s="155" t="s">
        <v>79</v>
      </c>
      <c r="E154" s="156">
        <v>8.8000000000000007</v>
      </c>
      <c r="F154" s="156"/>
      <c r="G154" s="157">
        <f>E154*F154</f>
        <v>0</v>
      </c>
      <c r="O154" s="151">
        <v>2</v>
      </c>
      <c r="AA154" s="129">
        <v>3</v>
      </c>
      <c r="AB154" s="129">
        <v>1</v>
      </c>
      <c r="AC154" s="129" t="s">
        <v>296</v>
      </c>
      <c r="AZ154" s="129">
        <v>1</v>
      </c>
      <c r="BA154" s="129">
        <f>IF(AZ154=1,G154,0)</f>
        <v>0</v>
      </c>
      <c r="BB154" s="129">
        <f>IF(AZ154=2,G154,0)</f>
        <v>0</v>
      </c>
      <c r="BC154" s="129">
        <f>IF(AZ154=3,G154,0)</f>
        <v>0</v>
      </c>
      <c r="BD154" s="129">
        <f>IF(AZ154=4,G154,0)</f>
        <v>0</v>
      </c>
      <c r="BE154" s="129">
        <f>IF(AZ154=5,G154,0)</f>
        <v>0</v>
      </c>
      <c r="CZ154" s="129">
        <v>0.2</v>
      </c>
    </row>
    <row r="155" spans="1:104">
      <c r="A155" s="158"/>
      <c r="B155" s="159"/>
      <c r="C155" s="197" t="s">
        <v>298</v>
      </c>
      <c r="D155" s="198"/>
      <c r="E155" s="161">
        <v>8.8000000000000007</v>
      </c>
      <c r="F155" s="162"/>
      <c r="G155" s="163"/>
      <c r="M155" s="160" t="s">
        <v>298</v>
      </c>
      <c r="O155" s="151"/>
    </row>
    <row r="156" spans="1:104">
      <c r="A156" s="152">
        <v>74</v>
      </c>
      <c r="B156" s="153" t="s">
        <v>299</v>
      </c>
      <c r="C156" s="154" t="s">
        <v>300</v>
      </c>
      <c r="D156" s="155" t="s">
        <v>301</v>
      </c>
      <c r="E156" s="156">
        <v>16.133299999999998</v>
      </c>
      <c r="F156" s="156"/>
      <c r="G156" s="157">
        <f>E156*F156</f>
        <v>0</v>
      </c>
      <c r="O156" s="151">
        <v>2</v>
      </c>
      <c r="AA156" s="129">
        <v>3</v>
      </c>
      <c r="AB156" s="129">
        <v>1</v>
      </c>
      <c r="AC156" s="129">
        <v>58380155</v>
      </c>
      <c r="AZ156" s="129">
        <v>1</v>
      </c>
      <c r="BA156" s="129">
        <f>IF(AZ156=1,G156,0)</f>
        <v>0</v>
      </c>
      <c r="BB156" s="129">
        <f>IF(AZ156=2,G156,0)</f>
        <v>0</v>
      </c>
      <c r="BC156" s="129">
        <f>IF(AZ156=3,G156,0)</f>
        <v>0</v>
      </c>
      <c r="BD156" s="129">
        <f>IF(AZ156=4,G156,0)</f>
        <v>0</v>
      </c>
      <c r="BE156" s="129">
        <f>IF(AZ156=5,G156,0)</f>
        <v>0</v>
      </c>
      <c r="CZ156" s="129">
        <v>1</v>
      </c>
    </row>
    <row r="157" spans="1:104">
      <c r="A157" s="158"/>
      <c r="B157" s="159"/>
      <c r="C157" s="197" t="s">
        <v>302</v>
      </c>
      <c r="D157" s="198"/>
      <c r="E157" s="161">
        <v>16.133299999999998</v>
      </c>
      <c r="F157" s="162"/>
      <c r="G157" s="163"/>
      <c r="M157" s="160" t="s">
        <v>302</v>
      </c>
      <c r="O157" s="151"/>
    </row>
    <row r="158" spans="1:104">
      <c r="A158" s="152">
        <v>75</v>
      </c>
      <c r="B158" s="153" t="s">
        <v>303</v>
      </c>
      <c r="C158" s="154" t="s">
        <v>304</v>
      </c>
      <c r="D158" s="155" t="s">
        <v>260</v>
      </c>
      <c r="E158" s="156">
        <v>30</v>
      </c>
      <c r="F158" s="156"/>
      <c r="G158" s="157">
        <f>E158*F158</f>
        <v>0</v>
      </c>
      <c r="O158" s="151">
        <v>2</v>
      </c>
      <c r="AA158" s="129">
        <v>3</v>
      </c>
      <c r="AB158" s="129">
        <v>1</v>
      </c>
      <c r="AC158" s="129">
        <v>58388010</v>
      </c>
      <c r="AZ158" s="129">
        <v>1</v>
      </c>
      <c r="BA158" s="129">
        <f>IF(AZ158=1,G158,0)</f>
        <v>0</v>
      </c>
      <c r="BB158" s="129">
        <f>IF(AZ158=2,G158,0)</f>
        <v>0</v>
      </c>
      <c r="BC158" s="129">
        <f>IF(AZ158=3,G158,0)</f>
        <v>0</v>
      </c>
      <c r="BD158" s="129">
        <f>IF(AZ158=4,G158,0)</f>
        <v>0</v>
      </c>
      <c r="BE158" s="129">
        <f>IF(AZ158=5,G158,0)</f>
        <v>0</v>
      </c>
      <c r="CZ158" s="129">
        <v>0.13800000000000001</v>
      </c>
    </row>
    <row r="159" spans="1:104">
      <c r="A159" s="158"/>
      <c r="B159" s="159"/>
      <c r="C159" s="197" t="s">
        <v>305</v>
      </c>
      <c r="D159" s="198"/>
      <c r="E159" s="161">
        <v>30</v>
      </c>
      <c r="F159" s="162"/>
      <c r="G159" s="163"/>
      <c r="M159" s="160" t="s">
        <v>305</v>
      </c>
      <c r="O159" s="151"/>
    </row>
    <row r="160" spans="1:104">
      <c r="A160" s="164"/>
      <c r="B160" s="165" t="s">
        <v>70</v>
      </c>
      <c r="C160" s="166" t="str">
        <f>CONCATENATE(B142," ",C142)</f>
        <v>9 Ostatní konstrukce, bourání</v>
      </c>
      <c r="D160" s="164"/>
      <c r="E160" s="167"/>
      <c r="F160" s="167"/>
      <c r="G160" s="168">
        <f>SUM(G142:G159)</f>
        <v>0</v>
      </c>
      <c r="O160" s="151">
        <v>4</v>
      </c>
      <c r="BA160" s="169">
        <f>SUM(BA142:BA159)</f>
        <v>0</v>
      </c>
      <c r="BB160" s="169">
        <f>SUM(BB142:BB159)</f>
        <v>0</v>
      </c>
      <c r="BC160" s="169">
        <f>SUM(BC142:BC159)</f>
        <v>0</v>
      </c>
      <c r="BD160" s="169">
        <f>SUM(BD142:BD159)</f>
        <v>0</v>
      </c>
      <c r="BE160" s="169">
        <f>SUM(BE142:BE159)</f>
        <v>0</v>
      </c>
    </row>
    <row r="161" spans="1:104">
      <c r="A161" s="144" t="s">
        <v>66</v>
      </c>
      <c r="B161" s="145" t="s">
        <v>306</v>
      </c>
      <c r="C161" s="146" t="s">
        <v>307</v>
      </c>
      <c r="D161" s="147"/>
      <c r="E161" s="148"/>
      <c r="F161" s="148"/>
      <c r="G161" s="149"/>
      <c r="H161" s="150"/>
      <c r="I161" s="150"/>
      <c r="O161" s="151">
        <v>1</v>
      </c>
    </row>
    <row r="162" spans="1:104" ht="22.5">
      <c r="A162" s="152">
        <v>76</v>
      </c>
      <c r="B162" s="153" t="s">
        <v>308</v>
      </c>
      <c r="C162" s="154" t="s">
        <v>309</v>
      </c>
      <c r="D162" s="155" t="s">
        <v>86</v>
      </c>
      <c r="E162" s="156">
        <v>88.5</v>
      </c>
      <c r="F162" s="156"/>
      <c r="G162" s="157">
        <f>E162*F162</f>
        <v>0</v>
      </c>
      <c r="O162" s="151">
        <v>2</v>
      </c>
      <c r="AA162" s="129">
        <v>1</v>
      </c>
      <c r="AB162" s="129">
        <v>1</v>
      </c>
      <c r="AC162" s="129">
        <v>1</v>
      </c>
      <c r="AZ162" s="129">
        <v>1</v>
      </c>
      <c r="BA162" s="129">
        <f>IF(AZ162=1,G162,0)</f>
        <v>0</v>
      </c>
      <c r="BB162" s="129">
        <f>IF(AZ162=2,G162,0)</f>
        <v>0</v>
      </c>
      <c r="BC162" s="129">
        <f>IF(AZ162=3,G162,0)</f>
        <v>0</v>
      </c>
      <c r="BD162" s="129">
        <f>IF(AZ162=4,G162,0)</f>
        <v>0</v>
      </c>
      <c r="BE162" s="129">
        <f>IF(AZ162=5,G162,0)</f>
        <v>0</v>
      </c>
      <c r="CZ162" s="129">
        <v>0.11867</v>
      </c>
    </row>
    <row r="163" spans="1:104">
      <c r="A163" s="158"/>
      <c r="B163" s="159"/>
      <c r="C163" s="197" t="s">
        <v>310</v>
      </c>
      <c r="D163" s="198"/>
      <c r="E163" s="161">
        <v>42.5</v>
      </c>
      <c r="F163" s="162"/>
      <c r="G163" s="163"/>
      <c r="M163" s="160" t="s">
        <v>310</v>
      </c>
      <c r="O163" s="151"/>
    </row>
    <row r="164" spans="1:104">
      <c r="A164" s="158"/>
      <c r="B164" s="159"/>
      <c r="C164" s="197" t="s">
        <v>311</v>
      </c>
      <c r="D164" s="198"/>
      <c r="E164" s="161">
        <v>46</v>
      </c>
      <c r="F164" s="162"/>
      <c r="G164" s="163"/>
      <c r="M164" s="160" t="s">
        <v>311</v>
      </c>
      <c r="O164" s="151"/>
    </row>
    <row r="165" spans="1:104" ht="22.5">
      <c r="A165" s="152">
        <v>77</v>
      </c>
      <c r="B165" s="153" t="s">
        <v>312</v>
      </c>
      <c r="C165" s="154" t="s">
        <v>313</v>
      </c>
      <c r="D165" s="155" t="s">
        <v>86</v>
      </c>
      <c r="E165" s="156">
        <v>39</v>
      </c>
      <c r="F165" s="156"/>
      <c r="G165" s="157">
        <f>E165*F165</f>
        <v>0</v>
      </c>
      <c r="O165" s="151">
        <v>2</v>
      </c>
      <c r="AA165" s="129">
        <v>1</v>
      </c>
      <c r="AB165" s="129">
        <v>1</v>
      </c>
      <c r="AC165" s="129">
        <v>1</v>
      </c>
      <c r="AZ165" s="129">
        <v>1</v>
      </c>
      <c r="BA165" s="129">
        <f>IF(AZ165=1,G165,0)</f>
        <v>0</v>
      </c>
      <c r="BB165" s="129">
        <f>IF(AZ165=2,G165,0)</f>
        <v>0</v>
      </c>
      <c r="BC165" s="129">
        <f>IF(AZ165=3,G165,0)</f>
        <v>0</v>
      </c>
      <c r="BD165" s="129">
        <f>IF(AZ165=4,G165,0)</f>
        <v>0</v>
      </c>
      <c r="BE165" s="129">
        <f>IF(AZ165=5,G165,0)</f>
        <v>0</v>
      </c>
      <c r="CZ165" s="129">
        <v>0.21615000000000001</v>
      </c>
    </row>
    <row r="166" spans="1:104">
      <c r="A166" s="158"/>
      <c r="B166" s="159"/>
      <c r="C166" s="197" t="s">
        <v>314</v>
      </c>
      <c r="D166" s="198"/>
      <c r="E166" s="161">
        <v>39</v>
      </c>
      <c r="F166" s="162"/>
      <c r="G166" s="163"/>
      <c r="M166" s="160" t="s">
        <v>314</v>
      </c>
      <c r="O166" s="151"/>
    </row>
    <row r="167" spans="1:104" ht="22.5">
      <c r="A167" s="152">
        <v>78</v>
      </c>
      <c r="B167" s="153" t="s">
        <v>315</v>
      </c>
      <c r="C167" s="154" t="s">
        <v>316</v>
      </c>
      <c r="D167" s="155" t="s">
        <v>86</v>
      </c>
      <c r="E167" s="156">
        <v>9</v>
      </c>
      <c r="F167" s="156"/>
      <c r="G167" s="157">
        <f>E167*F167</f>
        <v>0</v>
      </c>
      <c r="O167" s="151">
        <v>2</v>
      </c>
      <c r="AA167" s="129">
        <v>1</v>
      </c>
      <c r="AB167" s="129">
        <v>1</v>
      </c>
      <c r="AC167" s="129">
        <v>1</v>
      </c>
      <c r="AZ167" s="129">
        <v>1</v>
      </c>
      <c r="BA167" s="129">
        <f>IF(AZ167=1,G167,0)</f>
        <v>0</v>
      </c>
      <c r="BB167" s="129">
        <f>IF(AZ167=2,G167,0)</f>
        <v>0</v>
      </c>
      <c r="BC167" s="129">
        <f>IF(AZ167=3,G167,0)</f>
        <v>0</v>
      </c>
      <c r="BD167" s="129">
        <f>IF(AZ167=4,G167,0)</f>
        <v>0</v>
      </c>
      <c r="BE167" s="129">
        <f>IF(AZ167=5,G167,0)</f>
        <v>0</v>
      </c>
      <c r="CZ167" s="129">
        <v>0.25913999999999998</v>
      </c>
    </row>
    <row r="168" spans="1:104">
      <c r="A168" s="158"/>
      <c r="B168" s="159"/>
      <c r="C168" s="197" t="s">
        <v>317</v>
      </c>
      <c r="D168" s="198"/>
      <c r="E168" s="161">
        <v>9</v>
      </c>
      <c r="F168" s="162"/>
      <c r="G168" s="163"/>
      <c r="M168" s="160" t="s">
        <v>317</v>
      </c>
      <c r="O168" s="151"/>
    </row>
    <row r="169" spans="1:104" ht="22.5">
      <c r="A169" s="152">
        <v>79</v>
      </c>
      <c r="B169" s="153" t="s">
        <v>318</v>
      </c>
      <c r="C169" s="154" t="s">
        <v>319</v>
      </c>
      <c r="D169" s="155" t="s">
        <v>86</v>
      </c>
      <c r="E169" s="156">
        <v>99</v>
      </c>
      <c r="F169" s="156"/>
      <c r="G169" s="157">
        <f>E169*F169</f>
        <v>0</v>
      </c>
      <c r="O169" s="151">
        <v>2</v>
      </c>
      <c r="AA169" s="129">
        <v>1</v>
      </c>
      <c r="AB169" s="129">
        <v>1</v>
      </c>
      <c r="AC169" s="129">
        <v>1</v>
      </c>
      <c r="AZ169" s="129">
        <v>1</v>
      </c>
      <c r="BA169" s="129">
        <f>IF(AZ169=1,G169,0)</f>
        <v>0</v>
      </c>
      <c r="BB169" s="129">
        <f>IF(AZ169=2,G169,0)</f>
        <v>0</v>
      </c>
      <c r="BC169" s="129">
        <f>IF(AZ169=3,G169,0)</f>
        <v>0</v>
      </c>
      <c r="BD169" s="129">
        <f>IF(AZ169=4,G169,0)</f>
        <v>0</v>
      </c>
      <c r="BE169" s="129">
        <f>IF(AZ169=5,G169,0)</f>
        <v>0</v>
      </c>
      <c r="CZ169" s="129">
        <v>0.15517</v>
      </c>
    </row>
    <row r="170" spans="1:104">
      <c r="A170" s="158"/>
      <c r="B170" s="159"/>
      <c r="C170" s="197" t="s">
        <v>320</v>
      </c>
      <c r="D170" s="198"/>
      <c r="E170" s="161">
        <v>99</v>
      </c>
      <c r="F170" s="162"/>
      <c r="G170" s="163"/>
      <c r="M170" s="160" t="s">
        <v>320</v>
      </c>
      <c r="O170" s="151"/>
    </row>
    <row r="171" spans="1:104">
      <c r="A171" s="152">
        <v>80</v>
      </c>
      <c r="B171" s="153" t="s">
        <v>321</v>
      </c>
      <c r="C171" s="154" t="s">
        <v>322</v>
      </c>
      <c r="D171" s="155" t="s">
        <v>86</v>
      </c>
      <c r="E171" s="156">
        <v>10</v>
      </c>
      <c r="F171" s="156"/>
      <c r="G171" s="157">
        <f>E171*F171</f>
        <v>0</v>
      </c>
      <c r="O171" s="151">
        <v>2</v>
      </c>
      <c r="AA171" s="129">
        <v>1</v>
      </c>
      <c r="AB171" s="129">
        <v>1</v>
      </c>
      <c r="AC171" s="129">
        <v>1</v>
      </c>
      <c r="AZ171" s="129">
        <v>1</v>
      </c>
      <c r="BA171" s="129">
        <f>IF(AZ171=1,G171,0)</f>
        <v>0</v>
      </c>
      <c r="BB171" s="129">
        <f>IF(AZ171=2,G171,0)</f>
        <v>0</v>
      </c>
      <c r="BC171" s="129">
        <f>IF(AZ171=3,G171,0)</f>
        <v>0</v>
      </c>
      <c r="BD171" s="129">
        <f>IF(AZ171=4,G171,0)</f>
        <v>0</v>
      </c>
      <c r="BE171" s="129">
        <f>IF(AZ171=5,G171,0)</f>
        <v>0</v>
      </c>
      <c r="CZ171" s="129">
        <v>0</v>
      </c>
    </row>
    <row r="172" spans="1:104">
      <c r="A172" s="158"/>
      <c r="B172" s="159"/>
      <c r="C172" s="197" t="s">
        <v>323</v>
      </c>
      <c r="D172" s="198"/>
      <c r="E172" s="161">
        <v>10</v>
      </c>
      <c r="F172" s="162"/>
      <c r="G172" s="163"/>
      <c r="M172" s="160" t="s">
        <v>323</v>
      </c>
      <c r="O172" s="151"/>
    </row>
    <row r="173" spans="1:104">
      <c r="A173" s="152">
        <v>81</v>
      </c>
      <c r="B173" s="153" t="s">
        <v>324</v>
      </c>
      <c r="C173" s="154" t="s">
        <v>325</v>
      </c>
      <c r="D173" s="155" t="s">
        <v>86</v>
      </c>
      <c r="E173" s="156">
        <v>106</v>
      </c>
      <c r="F173" s="156"/>
      <c r="G173" s="157">
        <f>E173*F173</f>
        <v>0</v>
      </c>
      <c r="O173" s="151">
        <v>2</v>
      </c>
      <c r="AA173" s="129">
        <v>1</v>
      </c>
      <c r="AB173" s="129">
        <v>1</v>
      </c>
      <c r="AC173" s="129">
        <v>1</v>
      </c>
      <c r="AZ173" s="129">
        <v>1</v>
      </c>
      <c r="BA173" s="129">
        <f>IF(AZ173=1,G173,0)</f>
        <v>0</v>
      </c>
      <c r="BB173" s="129">
        <f>IF(AZ173=2,G173,0)</f>
        <v>0</v>
      </c>
      <c r="BC173" s="129">
        <f>IF(AZ173=3,G173,0)</f>
        <v>0</v>
      </c>
      <c r="BD173" s="129">
        <f>IF(AZ173=4,G173,0)</f>
        <v>0</v>
      </c>
      <c r="BE173" s="129">
        <f>IF(AZ173=5,G173,0)</f>
        <v>0</v>
      </c>
      <c r="CZ173" s="129">
        <v>0</v>
      </c>
    </row>
    <row r="174" spans="1:104">
      <c r="A174" s="158"/>
      <c r="B174" s="159"/>
      <c r="C174" s="197" t="s">
        <v>326</v>
      </c>
      <c r="D174" s="198"/>
      <c r="E174" s="161">
        <v>14</v>
      </c>
      <c r="F174" s="162"/>
      <c r="G174" s="163"/>
      <c r="M174" s="160" t="s">
        <v>326</v>
      </c>
      <c r="O174" s="151"/>
    </row>
    <row r="175" spans="1:104">
      <c r="A175" s="158"/>
      <c r="B175" s="159"/>
      <c r="C175" s="197" t="s">
        <v>327</v>
      </c>
      <c r="D175" s="198"/>
      <c r="E175" s="161">
        <v>92</v>
      </c>
      <c r="F175" s="162"/>
      <c r="G175" s="163"/>
      <c r="M175" s="160" t="s">
        <v>327</v>
      </c>
      <c r="O175" s="151"/>
    </row>
    <row r="176" spans="1:104">
      <c r="A176" s="152">
        <v>82</v>
      </c>
      <c r="B176" s="153" t="s">
        <v>328</v>
      </c>
      <c r="C176" s="154" t="s">
        <v>329</v>
      </c>
      <c r="D176" s="155" t="s">
        <v>86</v>
      </c>
      <c r="E176" s="156">
        <v>119</v>
      </c>
      <c r="F176" s="156"/>
      <c r="G176" s="157">
        <f>E176*F176</f>
        <v>0</v>
      </c>
      <c r="O176" s="151">
        <v>2</v>
      </c>
      <c r="AA176" s="129">
        <v>1</v>
      </c>
      <c r="AB176" s="129">
        <v>1</v>
      </c>
      <c r="AC176" s="129">
        <v>1</v>
      </c>
      <c r="AZ176" s="129">
        <v>1</v>
      </c>
      <c r="BA176" s="129">
        <f>IF(AZ176=1,G176,0)</f>
        <v>0</v>
      </c>
      <c r="BB176" s="129">
        <f>IF(AZ176=2,G176,0)</f>
        <v>0</v>
      </c>
      <c r="BC176" s="129">
        <f>IF(AZ176=3,G176,0)</f>
        <v>0</v>
      </c>
      <c r="BD176" s="129">
        <f>IF(AZ176=4,G176,0)</f>
        <v>0</v>
      </c>
      <c r="BE176" s="129">
        <f>IF(AZ176=5,G176,0)</f>
        <v>0</v>
      </c>
      <c r="CZ176" s="129">
        <v>0</v>
      </c>
    </row>
    <row r="177" spans="1:104" ht="22.5">
      <c r="A177" s="152">
        <v>83</v>
      </c>
      <c r="B177" s="153" t="s">
        <v>330</v>
      </c>
      <c r="C177" s="154" t="s">
        <v>331</v>
      </c>
      <c r="D177" s="155" t="s">
        <v>86</v>
      </c>
      <c r="E177" s="156">
        <v>16</v>
      </c>
      <c r="F177" s="156"/>
      <c r="G177" s="157">
        <f>E177*F177</f>
        <v>0</v>
      </c>
      <c r="O177" s="151">
        <v>2</v>
      </c>
      <c r="AA177" s="129">
        <v>12</v>
      </c>
      <c r="AB177" s="129">
        <v>0</v>
      </c>
      <c r="AC177" s="129">
        <v>385</v>
      </c>
      <c r="AZ177" s="129">
        <v>1</v>
      </c>
      <c r="BA177" s="129">
        <f>IF(AZ177=1,G177,0)</f>
        <v>0</v>
      </c>
      <c r="BB177" s="129">
        <f>IF(AZ177=2,G177,0)</f>
        <v>0</v>
      </c>
      <c r="BC177" s="129">
        <f>IF(AZ177=3,G177,0)</f>
        <v>0</v>
      </c>
      <c r="BD177" s="129">
        <f>IF(AZ177=4,G177,0)</f>
        <v>0</v>
      </c>
      <c r="BE177" s="129">
        <f>IF(AZ177=5,G177,0)</f>
        <v>0</v>
      </c>
      <c r="CZ177" s="129">
        <v>0</v>
      </c>
    </row>
    <row r="178" spans="1:104">
      <c r="A178" s="158"/>
      <c r="B178" s="159"/>
      <c r="C178" s="197" t="s">
        <v>332</v>
      </c>
      <c r="D178" s="198"/>
      <c r="E178" s="161">
        <v>16</v>
      </c>
      <c r="F178" s="162"/>
      <c r="G178" s="163"/>
      <c r="M178" s="160" t="s">
        <v>332</v>
      </c>
      <c r="O178" s="151"/>
    </row>
    <row r="179" spans="1:104" ht="22.5">
      <c r="A179" s="152">
        <v>84</v>
      </c>
      <c r="B179" s="153" t="s">
        <v>333</v>
      </c>
      <c r="C179" s="154" t="s">
        <v>334</v>
      </c>
      <c r="D179" s="155" t="s">
        <v>86</v>
      </c>
      <c r="E179" s="156">
        <v>30</v>
      </c>
      <c r="F179" s="156"/>
      <c r="G179" s="157">
        <f>E179*F179</f>
        <v>0</v>
      </c>
      <c r="O179" s="151">
        <v>2</v>
      </c>
      <c r="AA179" s="129">
        <v>12</v>
      </c>
      <c r="AB179" s="129">
        <v>0</v>
      </c>
      <c r="AC179" s="129">
        <v>417</v>
      </c>
      <c r="AZ179" s="129">
        <v>1</v>
      </c>
      <c r="BA179" s="129">
        <f>IF(AZ179=1,G179,0)</f>
        <v>0</v>
      </c>
      <c r="BB179" s="129">
        <f>IF(AZ179=2,G179,0)</f>
        <v>0</v>
      </c>
      <c r="BC179" s="129">
        <f>IF(AZ179=3,G179,0)</f>
        <v>0</v>
      </c>
      <c r="BD179" s="129">
        <f>IF(AZ179=4,G179,0)</f>
        <v>0</v>
      </c>
      <c r="BE179" s="129">
        <f>IF(AZ179=5,G179,0)</f>
        <v>0</v>
      </c>
      <c r="CZ179" s="129">
        <v>0</v>
      </c>
    </row>
    <row r="180" spans="1:104">
      <c r="A180" s="158"/>
      <c r="B180" s="159"/>
      <c r="C180" s="197" t="s">
        <v>335</v>
      </c>
      <c r="D180" s="198"/>
      <c r="E180" s="161">
        <v>30</v>
      </c>
      <c r="F180" s="162"/>
      <c r="G180" s="163"/>
      <c r="M180" s="160" t="s">
        <v>335</v>
      </c>
      <c r="O180" s="151"/>
    </row>
    <row r="181" spans="1:104">
      <c r="A181" s="164"/>
      <c r="B181" s="165" t="s">
        <v>70</v>
      </c>
      <c r="C181" s="166" t="str">
        <f>CONCATENATE(B161," ",C161)</f>
        <v>91 Doplňující práce na komunikaci</v>
      </c>
      <c r="D181" s="164"/>
      <c r="E181" s="167"/>
      <c r="F181" s="167"/>
      <c r="G181" s="168">
        <f>SUM(G161:G180)</f>
        <v>0</v>
      </c>
      <c r="O181" s="151">
        <v>4</v>
      </c>
      <c r="BA181" s="169">
        <f>SUM(BA161:BA180)</f>
        <v>0</v>
      </c>
      <c r="BB181" s="169">
        <f>SUM(BB161:BB180)</f>
        <v>0</v>
      </c>
      <c r="BC181" s="169">
        <f>SUM(BC161:BC180)</f>
        <v>0</v>
      </c>
      <c r="BD181" s="169">
        <f>SUM(BD161:BD180)</f>
        <v>0</v>
      </c>
      <c r="BE181" s="169">
        <f>SUM(BE161:BE180)</f>
        <v>0</v>
      </c>
    </row>
    <row r="182" spans="1:104">
      <c r="A182" s="144" t="s">
        <v>66</v>
      </c>
      <c r="B182" s="145" t="s">
        <v>336</v>
      </c>
      <c r="C182" s="146" t="s">
        <v>337</v>
      </c>
      <c r="D182" s="147"/>
      <c r="E182" s="148"/>
      <c r="F182" s="148"/>
      <c r="G182" s="149"/>
      <c r="H182" s="150"/>
      <c r="I182" s="150"/>
      <c r="O182" s="151">
        <v>1</v>
      </c>
    </row>
    <row r="183" spans="1:104">
      <c r="A183" s="152">
        <v>85</v>
      </c>
      <c r="B183" s="153" t="s">
        <v>338</v>
      </c>
      <c r="C183" s="154" t="s">
        <v>339</v>
      </c>
      <c r="D183" s="155" t="s">
        <v>79</v>
      </c>
      <c r="E183" s="156">
        <v>47</v>
      </c>
      <c r="F183" s="156"/>
      <c r="G183" s="157">
        <f>E183*F183</f>
        <v>0</v>
      </c>
      <c r="O183" s="151">
        <v>2</v>
      </c>
      <c r="AA183" s="129">
        <v>1</v>
      </c>
      <c r="AB183" s="129">
        <v>1</v>
      </c>
      <c r="AC183" s="129">
        <v>1</v>
      </c>
      <c r="AZ183" s="129">
        <v>1</v>
      </c>
      <c r="BA183" s="129">
        <f>IF(AZ183=1,G183,0)</f>
        <v>0</v>
      </c>
      <c r="BB183" s="129">
        <f>IF(AZ183=2,G183,0)</f>
        <v>0</v>
      </c>
      <c r="BC183" s="129">
        <f>IF(AZ183=3,G183,0)</f>
        <v>0</v>
      </c>
      <c r="BD183" s="129">
        <f>IF(AZ183=4,G183,0)</f>
        <v>0</v>
      </c>
      <c r="BE183" s="129">
        <f>IF(AZ183=5,G183,0)</f>
        <v>0</v>
      </c>
      <c r="CZ183" s="129">
        <v>1.2099999999999999E-3</v>
      </c>
    </row>
    <row r="184" spans="1:104">
      <c r="A184" s="158"/>
      <c r="B184" s="159"/>
      <c r="C184" s="197" t="s">
        <v>340</v>
      </c>
      <c r="D184" s="198"/>
      <c r="E184" s="161">
        <v>47</v>
      </c>
      <c r="F184" s="162"/>
      <c r="G184" s="163"/>
      <c r="M184" s="160" t="s">
        <v>340</v>
      </c>
      <c r="O184" s="151"/>
    </row>
    <row r="185" spans="1:104">
      <c r="A185" s="164"/>
      <c r="B185" s="165" t="s">
        <v>70</v>
      </c>
      <c r="C185" s="166" t="str">
        <f>CONCATENATE(B182," ",C182)</f>
        <v>94 Lešení a stavební výtahy</v>
      </c>
      <c r="D185" s="164"/>
      <c r="E185" s="167"/>
      <c r="F185" s="167"/>
      <c r="G185" s="168">
        <f>SUM(G182:G184)</f>
        <v>0</v>
      </c>
      <c r="O185" s="151">
        <v>4</v>
      </c>
      <c r="BA185" s="169">
        <f>SUM(BA182:BA184)</f>
        <v>0</v>
      </c>
      <c r="BB185" s="169">
        <f>SUM(BB182:BB184)</f>
        <v>0</v>
      </c>
      <c r="BC185" s="169">
        <f>SUM(BC182:BC184)</f>
        <v>0</v>
      </c>
      <c r="BD185" s="169">
        <f>SUM(BD182:BD184)</f>
        <v>0</v>
      </c>
      <c r="BE185" s="169">
        <f>SUM(BE182:BE184)</f>
        <v>0</v>
      </c>
    </row>
    <row r="186" spans="1:104">
      <c r="A186" s="144" t="s">
        <v>66</v>
      </c>
      <c r="B186" s="145" t="s">
        <v>341</v>
      </c>
      <c r="C186" s="146" t="s">
        <v>342</v>
      </c>
      <c r="D186" s="147"/>
      <c r="E186" s="148"/>
      <c r="F186" s="148"/>
      <c r="G186" s="149"/>
      <c r="H186" s="150"/>
      <c r="I186" s="150"/>
      <c r="O186" s="151">
        <v>1</v>
      </c>
    </row>
    <row r="187" spans="1:104">
      <c r="A187" s="152">
        <v>86</v>
      </c>
      <c r="B187" s="153" t="s">
        <v>343</v>
      </c>
      <c r="C187" s="154" t="s">
        <v>344</v>
      </c>
      <c r="D187" s="155" t="s">
        <v>260</v>
      </c>
      <c r="E187" s="156">
        <v>68</v>
      </c>
      <c r="F187" s="156"/>
      <c r="G187" s="157">
        <f>E187*F187</f>
        <v>0</v>
      </c>
      <c r="O187" s="151">
        <v>2</v>
      </c>
      <c r="AA187" s="129">
        <v>1</v>
      </c>
      <c r="AB187" s="129">
        <v>1</v>
      </c>
      <c r="AC187" s="129">
        <v>1</v>
      </c>
      <c r="AZ187" s="129">
        <v>1</v>
      </c>
      <c r="BA187" s="129">
        <f>IF(AZ187=1,G187,0)</f>
        <v>0</v>
      </c>
      <c r="BB187" s="129">
        <f>IF(AZ187=2,G187,0)</f>
        <v>0</v>
      </c>
      <c r="BC187" s="129">
        <f>IF(AZ187=3,G187,0)</f>
        <v>0</v>
      </c>
      <c r="BD187" s="129">
        <f>IF(AZ187=4,G187,0)</f>
        <v>0</v>
      </c>
      <c r="BE187" s="129">
        <f>IF(AZ187=5,G187,0)</f>
        <v>0</v>
      </c>
      <c r="CZ187" s="129">
        <v>2.3400000000000001E-3</v>
      </c>
    </row>
    <row r="188" spans="1:104">
      <c r="A188" s="158"/>
      <c r="B188" s="159"/>
      <c r="C188" s="197" t="s">
        <v>345</v>
      </c>
      <c r="D188" s="198"/>
      <c r="E188" s="161">
        <v>68</v>
      </c>
      <c r="F188" s="162"/>
      <c r="G188" s="163"/>
      <c r="M188" s="160" t="s">
        <v>345</v>
      </c>
      <c r="O188" s="151"/>
    </row>
    <row r="189" spans="1:104">
      <c r="A189" s="152">
        <v>87</v>
      </c>
      <c r="B189" s="153" t="s">
        <v>346</v>
      </c>
      <c r="C189" s="154" t="s">
        <v>347</v>
      </c>
      <c r="D189" s="155" t="s">
        <v>260</v>
      </c>
      <c r="E189" s="156">
        <v>8</v>
      </c>
      <c r="F189" s="156"/>
      <c r="G189" s="157">
        <f>E189*F189</f>
        <v>0</v>
      </c>
      <c r="O189" s="151">
        <v>2</v>
      </c>
      <c r="AA189" s="129">
        <v>1</v>
      </c>
      <c r="AB189" s="129">
        <v>1</v>
      </c>
      <c r="AC189" s="129">
        <v>1</v>
      </c>
      <c r="AZ189" s="129">
        <v>1</v>
      </c>
      <c r="BA189" s="129">
        <f>IF(AZ189=1,G189,0)</f>
        <v>0</v>
      </c>
      <c r="BB189" s="129">
        <f>IF(AZ189=2,G189,0)</f>
        <v>0</v>
      </c>
      <c r="BC189" s="129">
        <f>IF(AZ189=3,G189,0)</f>
        <v>0</v>
      </c>
      <c r="BD189" s="129">
        <f>IF(AZ189=4,G189,0)</f>
        <v>0</v>
      </c>
      <c r="BE189" s="129">
        <f>IF(AZ189=5,G189,0)</f>
        <v>0</v>
      </c>
      <c r="CZ189" s="129">
        <v>2.3400000000000001E-2</v>
      </c>
    </row>
    <row r="190" spans="1:104">
      <c r="A190" s="152">
        <v>88</v>
      </c>
      <c r="B190" s="153" t="s">
        <v>348</v>
      </c>
      <c r="C190" s="154" t="s">
        <v>349</v>
      </c>
      <c r="D190" s="155" t="s">
        <v>260</v>
      </c>
      <c r="E190" s="156">
        <v>15</v>
      </c>
      <c r="F190" s="156"/>
      <c r="G190" s="157">
        <f>E190*F190</f>
        <v>0</v>
      </c>
      <c r="O190" s="151">
        <v>2</v>
      </c>
      <c r="AA190" s="129">
        <v>1</v>
      </c>
      <c r="AB190" s="129">
        <v>1</v>
      </c>
      <c r="AC190" s="129">
        <v>1</v>
      </c>
      <c r="AZ190" s="129">
        <v>1</v>
      </c>
      <c r="BA190" s="129">
        <f>IF(AZ190=1,G190,0)</f>
        <v>0</v>
      </c>
      <c r="BB190" s="129">
        <f>IF(AZ190=2,G190,0)</f>
        <v>0</v>
      </c>
      <c r="BC190" s="129">
        <f>IF(AZ190=3,G190,0)</f>
        <v>0</v>
      </c>
      <c r="BD190" s="129">
        <f>IF(AZ190=4,G190,0)</f>
        <v>0</v>
      </c>
      <c r="BE190" s="129">
        <f>IF(AZ190=5,G190,0)</f>
        <v>0</v>
      </c>
      <c r="CZ190" s="129">
        <v>8.0000000000000007E-5</v>
      </c>
    </row>
    <row r="191" spans="1:104">
      <c r="A191" s="164"/>
      <c r="B191" s="165" t="s">
        <v>70</v>
      </c>
      <c r="C191" s="166" t="str">
        <f>CONCATENATE(B186," ",C186)</f>
        <v>95 Dokončovací konstrukce na pozemních stavbách</v>
      </c>
      <c r="D191" s="164"/>
      <c r="E191" s="167"/>
      <c r="F191" s="167"/>
      <c r="G191" s="168">
        <f>SUM(G186:G190)</f>
        <v>0</v>
      </c>
      <c r="O191" s="151">
        <v>4</v>
      </c>
      <c r="BA191" s="169">
        <f>SUM(BA186:BA190)</f>
        <v>0</v>
      </c>
      <c r="BB191" s="169">
        <f>SUM(BB186:BB190)</f>
        <v>0</v>
      </c>
      <c r="BC191" s="169">
        <f>SUM(BC186:BC190)</f>
        <v>0</v>
      </c>
      <c r="BD191" s="169">
        <f>SUM(BD186:BD190)</f>
        <v>0</v>
      </c>
      <c r="BE191" s="169">
        <f>SUM(BE186:BE190)</f>
        <v>0</v>
      </c>
    </row>
    <row r="192" spans="1:104">
      <c r="A192" s="144" t="s">
        <v>66</v>
      </c>
      <c r="B192" s="145" t="s">
        <v>350</v>
      </c>
      <c r="C192" s="146" t="s">
        <v>351</v>
      </c>
      <c r="D192" s="147"/>
      <c r="E192" s="148"/>
      <c r="F192" s="148"/>
      <c r="G192" s="149"/>
      <c r="H192" s="150"/>
      <c r="I192" s="150"/>
      <c r="O192" s="151">
        <v>1</v>
      </c>
    </row>
    <row r="193" spans="1:104">
      <c r="A193" s="152">
        <v>89</v>
      </c>
      <c r="B193" s="153" t="s">
        <v>352</v>
      </c>
      <c r="C193" s="154" t="s">
        <v>353</v>
      </c>
      <c r="D193" s="155" t="s">
        <v>165</v>
      </c>
      <c r="E193" s="156">
        <v>243.84880000000001</v>
      </c>
      <c r="F193" s="156"/>
      <c r="G193" s="157">
        <f t="shared" ref="G193:G198" si="6">E193*F193</f>
        <v>0</v>
      </c>
      <c r="O193" s="151">
        <v>2</v>
      </c>
      <c r="AA193" s="129">
        <v>8</v>
      </c>
      <c r="AB193" s="129">
        <v>1</v>
      </c>
      <c r="AC193" s="129">
        <v>3</v>
      </c>
      <c r="AZ193" s="129">
        <v>1</v>
      </c>
      <c r="BA193" s="129">
        <f t="shared" ref="BA193:BA198" si="7">IF(AZ193=1,G193,0)</f>
        <v>0</v>
      </c>
      <c r="BB193" s="129">
        <f t="shared" ref="BB193:BB198" si="8">IF(AZ193=2,G193,0)</f>
        <v>0</v>
      </c>
      <c r="BC193" s="129">
        <f t="shared" ref="BC193:BC198" si="9">IF(AZ193=3,G193,0)</f>
        <v>0</v>
      </c>
      <c r="BD193" s="129">
        <f t="shared" ref="BD193:BD198" si="10">IF(AZ193=4,G193,0)</f>
        <v>0</v>
      </c>
      <c r="BE193" s="129">
        <f t="shared" ref="BE193:BE198" si="11">IF(AZ193=5,G193,0)</f>
        <v>0</v>
      </c>
      <c r="CZ193" s="129">
        <v>0</v>
      </c>
    </row>
    <row r="194" spans="1:104">
      <c r="A194" s="152">
        <v>90</v>
      </c>
      <c r="B194" s="153" t="s">
        <v>354</v>
      </c>
      <c r="C194" s="154" t="s">
        <v>355</v>
      </c>
      <c r="D194" s="155" t="s">
        <v>165</v>
      </c>
      <c r="E194" s="156">
        <v>1706.9416000000001</v>
      </c>
      <c r="F194" s="156"/>
      <c r="G194" s="157">
        <f t="shared" si="6"/>
        <v>0</v>
      </c>
      <c r="O194" s="151">
        <v>2</v>
      </c>
      <c r="AA194" s="129">
        <v>8</v>
      </c>
      <c r="AB194" s="129">
        <v>1</v>
      </c>
      <c r="AC194" s="129">
        <v>3</v>
      </c>
      <c r="AZ194" s="129">
        <v>1</v>
      </c>
      <c r="BA194" s="129">
        <f t="shared" si="7"/>
        <v>0</v>
      </c>
      <c r="BB194" s="129">
        <f t="shared" si="8"/>
        <v>0</v>
      </c>
      <c r="BC194" s="129">
        <f t="shared" si="9"/>
        <v>0</v>
      </c>
      <c r="BD194" s="129">
        <f t="shared" si="10"/>
        <v>0</v>
      </c>
      <c r="BE194" s="129">
        <f t="shared" si="11"/>
        <v>0</v>
      </c>
      <c r="CZ194" s="129">
        <v>0</v>
      </c>
    </row>
    <row r="195" spans="1:104">
      <c r="A195" s="152">
        <v>91</v>
      </c>
      <c r="B195" s="153" t="s">
        <v>356</v>
      </c>
      <c r="C195" s="154" t="s">
        <v>357</v>
      </c>
      <c r="D195" s="155" t="s">
        <v>165</v>
      </c>
      <c r="E195" s="156">
        <v>243.84880000000001</v>
      </c>
      <c r="F195" s="156"/>
      <c r="G195" s="157">
        <f t="shared" si="6"/>
        <v>0</v>
      </c>
      <c r="O195" s="151">
        <v>2</v>
      </c>
      <c r="AA195" s="129">
        <v>8</v>
      </c>
      <c r="AB195" s="129">
        <v>1</v>
      </c>
      <c r="AC195" s="129">
        <v>3</v>
      </c>
      <c r="AZ195" s="129">
        <v>1</v>
      </c>
      <c r="BA195" s="129">
        <f t="shared" si="7"/>
        <v>0</v>
      </c>
      <c r="BB195" s="129">
        <f t="shared" si="8"/>
        <v>0</v>
      </c>
      <c r="BC195" s="129">
        <f t="shared" si="9"/>
        <v>0</v>
      </c>
      <c r="BD195" s="129">
        <f t="shared" si="10"/>
        <v>0</v>
      </c>
      <c r="BE195" s="129">
        <f t="shared" si="11"/>
        <v>0</v>
      </c>
      <c r="CZ195" s="129">
        <v>0</v>
      </c>
    </row>
    <row r="196" spans="1:104">
      <c r="A196" s="152">
        <v>92</v>
      </c>
      <c r="B196" s="153" t="s">
        <v>358</v>
      </c>
      <c r="C196" s="154" t="s">
        <v>359</v>
      </c>
      <c r="D196" s="155" t="s">
        <v>165</v>
      </c>
      <c r="E196" s="156">
        <v>1463.0927999999999</v>
      </c>
      <c r="F196" s="156"/>
      <c r="G196" s="157">
        <f t="shared" si="6"/>
        <v>0</v>
      </c>
      <c r="O196" s="151">
        <v>2</v>
      </c>
      <c r="AA196" s="129">
        <v>8</v>
      </c>
      <c r="AB196" s="129">
        <v>1</v>
      </c>
      <c r="AC196" s="129">
        <v>3</v>
      </c>
      <c r="AZ196" s="129">
        <v>1</v>
      </c>
      <c r="BA196" s="129">
        <f t="shared" si="7"/>
        <v>0</v>
      </c>
      <c r="BB196" s="129">
        <f t="shared" si="8"/>
        <v>0</v>
      </c>
      <c r="BC196" s="129">
        <f t="shared" si="9"/>
        <v>0</v>
      </c>
      <c r="BD196" s="129">
        <f t="shared" si="10"/>
        <v>0</v>
      </c>
      <c r="BE196" s="129">
        <f t="shared" si="11"/>
        <v>0</v>
      </c>
      <c r="CZ196" s="129">
        <v>0</v>
      </c>
    </row>
    <row r="197" spans="1:104">
      <c r="A197" s="152">
        <v>93</v>
      </c>
      <c r="B197" s="153" t="s">
        <v>360</v>
      </c>
      <c r="C197" s="154" t="s">
        <v>361</v>
      </c>
      <c r="D197" s="155" t="s">
        <v>165</v>
      </c>
      <c r="E197" s="156">
        <v>243.84880000000001</v>
      </c>
      <c r="F197" s="156"/>
      <c r="G197" s="157">
        <f t="shared" si="6"/>
        <v>0</v>
      </c>
      <c r="O197" s="151">
        <v>2</v>
      </c>
      <c r="AA197" s="129">
        <v>8</v>
      </c>
      <c r="AB197" s="129">
        <v>1</v>
      </c>
      <c r="AC197" s="129">
        <v>3</v>
      </c>
      <c r="AZ197" s="129">
        <v>1</v>
      </c>
      <c r="BA197" s="129">
        <f t="shared" si="7"/>
        <v>0</v>
      </c>
      <c r="BB197" s="129">
        <f t="shared" si="8"/>
        <v>0</v>
      </c>
      <c r="BC197" s="129">
        <f t="shared" si="9"/>
        <v>0</v>
      </c>
      <c r="BD197" s="129">
        <f t="shared" si="10"/>
        <v>0</v>
      </c>
      <c r="BE197" s="129">
        <f t="shared" si="11"/>
        <v>0</v>
      </c>
      <c r="CZ197" s="129">
        <v>0</v>
      </c>
    </row>
    <row r="198" spans="1:104">
      <c r="A198" s="152">
        <v>94</v>
      </c>
      <c r="B198" s="153" t="s">
        <v>362</v>
      </c>
      <c r="C198" s="154" t="s">
        <v>363</v>
      </c>
      <c r="D198" s="155" t="s">
        <v>165</v>
      </c>
      <c r="E198" s="156">
        <v>243.84880000000001</v>
      </c>
      <c r="F198" s="156"/>
      <c r="G198" s="157">
        <f t="shared" si="6"/>
        <v>0</v>
      </c>
      <c r="O198" s="151">
        <v>2</v>
      </c>
      <c r="AA198" s="129">
        <v>8</v>
      </c>
      <c r="AB198" s="129">
        <v>0</v>
      </c>
      <c r="AC198" s="129">
        <v>3</v>
      </c>
      <c r="AZ198" s="129">
        <v>1</v>
      </c>
      <c r="BA198" s="129">
        <f t="shared" si="7"/>
        <v>0</v>
      </c>
      <c r="BB198" s="129">
        <f t="shared" si="8"/>
        <v>0</v>
      </c>
      <c r="BC198" s="129">
        <f t="shared" si="9"/>
        <v>0</v>
      </c>
      <c r="BD198" s="129">
        <f t="shared" si="10"/>
        <v>0</v>
      </c>
      <c r="BE198" s="129">
        <f t="shared" si="11"/>
        <v>0</v>
      </c>
      <c r="CZ198" s="129">
        <v>0</v>
      </c>
    </row>
    <row r="199" spans="1:104">
      <c r="A199" s="164"/>
      <c r="B199" s="165" t="s">
        <v>70</v>
      </c>
      <c r="C199" s="166" t="str">
        <f>CONCATENATE(B192," ",C192)</f>
        <v>98 Demolice</v>
      </c>
      <c r="D199" s="164"/>
      <c r="E199" s="167"/>
      <c r="F199" s="167"/>
      <c r="G199" s="168">
        <f>SUM(G192:G198)</f>
        <v>0</v>
      </c>
      <c r="O199" s="151">
        <v>4</v>
      </c>
      <c r="BA199" s="169">
        <f>SUM(BA192:BA198)</f>
        <v>0</v>
      </c>
      <c r="BB199" s="169">
        <f>SUM(BB192:BB198)</f>
        <v>0</v>
      </c>
      <c r="BC199" s="169">
        <f>SUM(BC192:BC198)</f>
        <v>0</v>
      </c>
      <c r="BD199" s="169">
        <f>SUM(BD192:BD198)</f>
        <v>0</v>
      </c>
      <c r="BE199" s="169">
        <f>SUM(BE192:BE198)</f>
        <v>0</v>
      </c>
    </row>
    <row r="200" spans="1:104">
      <c r="A200" s="144" t="s">
        <v>66</v>
      </c>
      <c r="B200" s="145" t="s">
        <v>364</v>
      </c>
      <c r="C200" s="146" t="s">
        <v>365</v>
      </c>
      <c r="D200" s="147"/>
      <c r="E200" s="148"/>
      <c r="F200" s="148"/>
      <c r="G200" s="149"/>
      <c r="H200" s="150"/>
      <c r="I200" s="150"/>
      <c r="O200" s="151">
        <v>1</v>
      </c>
    </row>
    <row r="201" spans="1:104">
      <c r="A201" s="152">
        <v>95</v>
      </c>
      <c r="B201" s="153" t="s">
        <v>366</v>
      </c>
      <c r="C201" s="154" t="s">
        <v>367</v>
      </c>
      <c r="D201" s="155" t="s">
        <v>165</v>
      </c>
      <c r="E201" s="156">
        <v>414.12505267199998</v>
      </c>
      <c r="F201" s="156"/>
      <c r="G201" s="157">
        <f>E201*F201</f>
        <v>0</v>
      </c>
      <c r="O201" s="151">
        <v>2</v>
      </c>
      <c r="AA201" s="129">
        <v>7</v>
      </c>
      <c r="AB201" s="129">
        <v>1</v>
      </c>
      <c r="AC201" s="129">
        <v>2</v>
      </c>
      <c r="AZ201" s="129">
        <v>1</v>
      </c>
      <c r="BA201" s="129">
        <f>IF(AZ201=1,G201,0)</f>
        <v>0</v>
      </c>
      <c r="BB201" s="129">
        <f>IF(AZ201=2,G201,0)</f>
        <v>0</v>
      </c>
      <c r="BC201" s="129">
        <f>IF(AZ201=3,G201,0)</f>
        <v>0</v>
      </c>
      <c r="BD201" s="129">
        <f>IF(AZ201=4,G201,0)</f>
        <v>0</v>
      </c>
      <c r="BE201" s="129">
        <f>IF(AZ201=5,G201,0)</f>
        <v>0</v>
      </c>
      <c r="CZ201" s="129">
        <v>0</v>
      </c>
    </row>
    <row r="202" spans="1:104">
      <c r="A202" s="164"/>
      <c r="B202" s="165" t="s">
        <v>70</v>
      </c>
      <c r="C202" s="166" t="str">
        <f>CONCATENATE(B200," ",C200)</f>
        <v>99 Staveništní přesun hmot</v>
      </c>
      <c r="D202" s="164"/>
      <c r="E202" s="167"/>
      <c r="F202" s="167"/>
      <c r="G202" s="168">
        <f>SUM(G200:G201)</f>
        <v>0</v>
      </c>
      <c r="O202" s="151">
        <v>4</v>
      </c>
      <c r="BA202" s="169">
        <f>SUM(BA200:BA201)</f>
        <v>0</v>
      </c>
      <c r="BB202" s="169">
        <f>SUM(BB200:BB201)</f>
        <v>0</v>
      </c>
      <c r="BC202" s="169">
        <f>SUM(BC200:BC201)</f>
        <v>0</v>
      </c>
      <c r="BD202" s="169">
        <f>SUM(BD200:BD201)</f>
        <v>0</v>
      </c>
      <c r="BE202" s="169">
        <f>SUM(BE200:BE201)</f>
        <v>0</v>
      </c>
    </row>
    <row r="203" spans="1:104">
      <c r="A203" s="144" t="s">
        <v>66</v>
      </c>
      <c r="B203" s="145" t="s">
        <v>368</v>
      </c>
      <c r="C203" s="146" t="s">
        <v>369</v>
      </c>
      <c r="D203" s="147"/>
      <c r="E203" s="148"/>
      <c r="F203" s="148"/>
      <c r="G203" s="149"/>
      <c r="H203" s="150"/>
      <c r="I203" s="150"/>
      <c r="O203" s="151">
        <v>1</v>
      </c>
    </row>
    <row r="204" spans="1:104" ht="22.5">
      <c r="A204" s="152">
        <v>96</v>
      </c>
      <c r="B204" s="153" t="s">
        <v>370</v>
      </c>
      <c r="C204" s="154" t="s">
        <v>371</v>
      </c>
      <c r="D204" s="155" t="s">
        <v>79</v>
      </c>
      <c r="E204" s="156">
        <v>54</v>
      </c>
      <c r="F204" s="156"/>
      <c r="G204" s="157">
        <f>E204*F204</f>
        <v>0</v>
      </c>
      <c r="O204" s="151">
        <v>2</v>
      </c>
      <c r="AA204" s="129">
        <v>1</v>
      </c>
      <c r="AB204" s="129">
        <v>7</v>
      </c>
      <c r="AC204" s="129">
        <v>7</v>
      </c>
      <c r="AZ204" s="129">
        <v>2</v>
      </c>
      <c r="BA204" s="129">
        <f>IF(AZ204=1,G204,0)</f>
        <v>0</v>
      </c>
      <c r="BB204" s="129">
        <f>IF(AZ204=2,G204,0)</f>
        <v>0</v>
      </c>
      <c r="BC204" s="129">
        <f>IF(AZ204=3,G204,0)</f>
        <v>0</v>
      </c>
      <c r="BD204" s="129">
        <f>IF(AZ204=4,G204,0)</f>
        <v>0</v>
      </c>
      <c r="BE204" s="129">
        <f>IF(AZ204=5,G204,0)</f>
        <v>0</v>
      </c>
      <c r="CZ204" s="129">
        <v>1.15E-3</v>
      </c>
    </row>
    <row r="205" spans="1:104">
      <c r="A205" s="158"/>
      <c r="B205" s="159"/>
      <c r="C205" s="197" t="s">
        <v>372</v>
      </c>
      <c r="D205" s="198"/>
      <c r="E205" s="161">
        <v>54</v>
      </c>
      <c r="F205" s="162"/>
      <c r="G205" s="163"/>
      <c r="M205" s="160" t="s">
        <v>372</v>
      </c>
      <c r="O205" s="151"/>
    </row>
    <row r="206" spans="1:104">
      <c r="A206" s="152">
        <v>97</v>
      </c>
      <c r="B206" s="153" t="s">
        <v>373</v>
      </c>
      <c r="C206" s="154" t="s">
        <v>374</v>
      </c>
      <c r="D206" s="155" t="s">
        <v>79</v>
      </c>
      <c r="E206" s="156">
        <v>71.5</v>
      </c>
      <c r="F206" s="156"/>
      <c r="G206" s="157">
        <f>E206*F206</f>
        <v>0</v>
      </c>
      <c r="O206" s="151">
        <v>2</v>
      </c>
      <c r="AA206" s="129">
        <v>12</v>
      </c>
      <c r="AB206" s="129">
        <v>0</v>
      </c>
      <c r="AC206" s="129">
        <v>335</v>
      </c>
      <c r="AZ206" s="129">
        <v>2</v>
      </c>
      <c r="BA206" s="129">
        <f>IF(AZ206=1,G206,0)</f>
        <v>0</v>
      </c>
      <c r="BB206" s="129">
        <f>IF(AZ206=2,G206,0)</f>
        <v>0</v>
      </c>
      <c r="BC206" s="129">
        <f>IF(AZ206=3,G206,0)</f>
        <v>0</v>
      </c>
      <c r="BD206" s="129">
        <f>IF(AZ206=4,G206,0)</f>
        <v>0</v>
      </c>
      <c r="BE206" s="129">
        <f>IF(AZ206=5,G206,0)</f>
        <v>0</v>
      </c>
      <c r="CZ206" s="129">
        <v>1.66E-3</v>
      </c>
    </row>
    <row r="207" spans="1:104">
      <c r="A207" s="158"/>
      <c r="B207" s="159"/>
      <c r="C207" s="197" t="s">
        <v>375</v>
      </c>
      <c r="D207" s="198"/>
      <c r="E207" s="161">
        <v>71.5</v>
      </c>
      <c r="F207" s="162"/>
      <c r="G207" s="163"/>
      <c r="M207" s="160" t="s">
        <v>375</v>
      </c>
      <c r="O207" s="151"/>
    </row>
    <row r="208" spans="1:104">
      <c r="A208" s="152">
        <v>98</v>
      </c>
      <c r="B208" s="153" t="s">
        <v>376</v>
      </c>
      <c r="C208" s="154" t="s">
        <v>377</v>
      </c>
      <c r="D208" s="155" t="s">
        <v>55</v>
      </c>
      <c r="E208" s="156">
        <v>69.959999999999994</v>
      </c>
      <c r="F208" s="156"/>
      <c r="G208" s="157">
        <f>E208*F208</f>
        <v>0</v>
      </c>
      <c r="O208" s="151">
        <v>2</v>
      </c>
      <c r="AA208" s="129">
        <v>7</v>
      </c>
      <c r="AB208" s="129">
        <v>1002</v>
      </c>
      <c r="AC208" s="129">
        <v>5</v>
      </c>
      <c r="AZ208" s="129">
        <v>2</v>
      </c>
      <c r="BA208" s="129">
        <f>IF(AZ208=1,G208,0)</f>
        <v>0</v>
      </c>
      <c r="BB208" s="129">
        <f>IF(AZ208=2,G208,0)</f>
        <v>0</v>
      </c>
      <c r="BC208" s="129">
        <f>IF(AZ208=3,G208,0)</f>
        <v>0</v>
      </c>
      <c r="BD208" s="129">
        <f>IF(AZ208=4,G208,0)</f>
        <v>0</v>
      </c>
      <c r="BE208" s="129">
        <f>IF(AZ208=5,G208,0)</f>
        <v>0</v>
      </c>
      <c r="CZ208" s="129">
        <v>0</v>
      </c>
    </row>
    <row r="209" spans="1:104">
      <c r="A209" s="164"/>
      <c r="B209" s="165" t="s">
        <v>70</v>
      </c>
      <c r="C209" s="166" t="str">
        <f>CONCATENATE(B203," ",C203)</f>
        <v>711 Izolace proti vodě</v>
      </c>
      <c r="D209" s="164"/>
      <c r="E209" s="167"/>
      <c r="F209" s="167"/>
      <c r="G209" s="168">
        <f>SUM(G203:G208)</f>
        <v>0</v>
      </c>
      <c r="O209" s="151">
        <v>4</v>
      </c>
      <c r="BA209" s="169">
        <f>SUM(BA203:BA208)</f>
        <v>0</v>
      </c>
      <c r="BB209" s="169">
        <f>SUM(BB203:BB208)</f>
        <v>0</v>
      </c>
      <c r="BC209" s="169">
        <f>SUM(BC203:BC208)</f>
        <v>0</v>
      </c>
      <c r="BD209" s="169">
        <f>SUM(BD203:BD208)</f>
        <v>0</v>
      </c>
      <c r="BE209" s="169">
        <f>SUM(BE203:BE208)</f>
        <v>0</v>
      </c>
    </row>
    <row r="210" spans="1:104">
      <c r="A210" s="144" t="s">
        <v>66</v>
      </c>
      <c r="B210" s="145" t="s">
        <v>378</v>
      </c>
      <c r="C210" s="146" t="s">
        <v>379</v>
      </c>
      <c r="D210" s="147"/>
      <c r="E210" s="148"/>
      <c r="F210" s="148"/>
      <c r="G210" s="149"/>
      <c r="H210" s="150"/>
      <c r="I210" s="150"/>
      <c r="O210" s="151">
        <v>1</v>
      </c>
    </row>
    <row r="211" spans="1:104" ht="22.5">
      <c r="A211" s="152">
        <v>99</v>
      </c>
      <c r="B211" s="153" t="s">
        <v>380</v>
      </c>
      <c r="C211" s="154" t="s">
        <v>381</v>
      </c>
      <c r="D211" s="155" t="s">
        <v>79</v>
      </c>
      <c r="E211" s="156">
        <v>22.92</v>
      </c>
      <c r="F211" s="156"/>
      <c r="G211" s="157">
        <f>E211*F211</f>
        <v>0</v>
      </c>
      <c r="O211" s="151">
        <v>2</v>
      </c>
      <c r="AA211" s="129">
        <v>1</v>
      </c>
      <c r="AB211" s="129">
        <v>7</v>
      </c>
      <c r="AC211" s="129">
        <v>7</v>
      </c>
      <c r="AZ211" s="129">
        <v>2</v>
      </c>
      <c r="BA211" s="129">
        <f>IF(AZ211=1,G211,0)</f>
        <v>0</v>
      </c>
      <c r="BB211" s="129">
        <f>IF(AZ211=2,G211,0)</f>
        <v>0</v>
      </c>
      <c r="BC211" s="129">
        <f>IF(AZ211=3,G211,0)</f>
        <v>0</v>
      </c>
      <c r="BD211" s="129">
        <f>IF(AZ211=4,G211,0)</f>
        <v>0</v>
      </c>
      <c r="BE211" s="129">
        <f>IF(AZ211=5,G211,0)</f>
        <v>0</v>
      </c>
      <c r="CZ211" s="129">
        <v>2.5999999999999998E-4</v>
      </c>
    </row>
    <row r="212" spans="1:104">
      <c r="A212" s="158"/>
      <c r="B212" s="159"/>
      <c r="C212" s="197" t="s">
        <v>382</v>
      </c>
      <c r="D212" s="198"/>
      <c r="E212" s="161">
        <v>22.92</v>
      </c>
      <c r="F212" s="162"/>
      <c r="G212" s="163"/>
      <c r="M212" s="160" t="s">
        <v>382</v>
      </c>
      <c r="O212" s="151"/>
    </row>
    <row r="213" spans="1:104" ht="22.5">
      <c r="A213" s="152">
        <v>100</v>
      </c>
      <c r="B213" s="153" t="s">
        <v>383</v>
      </c>
      <c r="C213" s="154" t="s">
        <v>384</v>
      </c>
      <c r="D213" s="155" t="s">
        <v>69</v>
      </c>
      <c r="E213" s="156">
        <v>1</v>
      </c>
      <c r="F213" s="156"/>
      <c r="G213" s="157">
        <f>E213*F213</f>
        <v>0</v>
      </c>
      <c r="O213" s="151">
        <v>2</v>
      </c>
      <c r="AA213" s="129">
        <v>12</v>
      </c>
      <c r="AB213" s="129">
        <v>0</v>
      </c>
      <c r="AC213" s="129">
        <v>397</v>
      </c>
      <c r="AZ213" s="129">
        <v>2</v>
      </c>
      <c r="BA213" s="129">
        <f>IF(AZ213=1,G213,0)</f>
        <v>0</v>
      </c>
      <c r="BB213" s="129">
        <f>IF(AZ213=2,G213,0)</f>
        <v>0</v>
      </c>
      <c r="BC213" s="129">
        <f>IF(AZ213=3,G213,0)</f>
        <v>0</v>
      </c>
      <c r="BD213" s="129">
        <f>IF(AZ213=4,G213,0)</f>
        <v>0</v>
      </c>
      <c r="BE213" s="129">
        <f>IF(AZ213=5,G213,0)</f>
        <v>0</v>
      </c>
      <c r="CZ213" s="129">
        <v>0</v>
      </c>
    </row>
    <row r="214" spans="1:104">
      <c r="A214" s="152">
        <v>101</v>
      </c>
      <c r="B214" s="153" t="s">
        <v>385</v>
      </c>
      <c r="C214" s="154" t="s">
        <v>386</v>
      </c>
      <c r="D214" s="155" t="s">
        <v>86</v>
      </c>
      <c r="E214" s="156">
        <v>35</v>
      </c>
      <c r="F214" s="156"/>
      <c r="G214" s="157">
        <f>E214*F214</f>
        <v>0</v>
      </c>
      <c r="O214" s="151">
        <v>2</v>
      </c>
      <c r="AA214" s="129">
        <v>12</v>
      </c>
      <c r="AB214" s="129">
        <v>0</v>
      </c>
      <c r="AC214" s="129">
        <v>418</v>
      </c>
      <c r="AZ214" s="129">
        <v>2</v>
      </c>
      <c r="BA214" s="129">
        <f>IF(AZ214=1,G214,0)</f>
        <v>0</v>
      </c>
      <c r="BB214" s="129">
        <f>IF(AZ214=2,G214,0)</f>
        <v>0</v>
      </c>
      <c r="BC214" s="129">
        <f>IF(AZ214=3,G214,0)</f>
        <v>0</v>
      </c>
      <c r="BD214" s="129">
        <f>IF(AZ214=4,G214,0)</f>
        <v>0</v>
      </c>
      <c r="BE214" s="129">
        <f>IF(AZ214=5,G214,0)</f>
        <v>0</v>
      </c>
      <c r="CZ214" s="129">
        <v>0</v>
      </c>
    </row>
    <row r="215" spans="1:104">
      <c r="A215" s="152">
        <v>102</v>
      </c>
      <c r="B215" s="153" t="s">
        <v>387</v>
      </c>
      <c r="C215" s="154" t="s">
        <v>388</v>
      </c>
      <c r="D215" s="155" t="s">
        <v>55</v>
      </c>
      <c r="E215" s="156">
        <v>481.6884</v>
      </c>
      <c r="F215" s="156"/>
      <c r="G215" s="157">
        <f>E215*F215</f>
        <v>0</v>
      </c>
      <c r="O215" s="151">
        <v>2</v>
      </c>
      <c r="AA215" s="129">
        <v>7</v>
      </c>
      <c r="AB215" s="129">
        <v>1002</v>
      </c>
      <c r="AC215" s="129">
        <v>5</v>
      </c>
      <c r="AZ215" s="129">
        <v>2</v>
      </c>
      <c r="BA215" s="129">
        <f>IF(AZ215=1,G215,0)</f>
        <v>0</v>
      </c>
      <c r="BB215" s="129">
        <f>IF(AZ215=2,G215,0)</f>
        <v>0</v>
      </c>
      <c r="BC215" s="129">
        <f>IF(AZ215=3,G215,0)</f>
        <v>0</v>
      </c>
      <c r="BD215" s="129">
        <f>IF(AZ215=4,G215,0)</f>
        <v>0</v>
      </c>
      <c r="BE215" s="129">
        <f>IF(AZ215=5,G215,0)</f>
        <v>0</v>
      </c>
      <c r="CZ215" s="129">
        <v>0</v>
      </c>
    </row>
    <row r="216" spans="1:104">
      <c r="A216" s="164"/>
      <c r="B216" s="165" t="s">
        <v>70</v>
      </c>
      <c r="C216" s="166" t="str">
        <f>CONCATENATE(B210," ",C210)</f>
        <v>767 Konstrukce zámečnické</v>
      </c>
      <c r="D216" s="164"/>
      <c r="E216" s="167"/>
      <c r="F216" s="167"/>
      <c r="G216" s="168">
        <f>SUM(G210:G215)</f>
        <v>0</v>
      </c>
      <c r="O216" s="151">
        <v>4</v>
      </c>
      <c r="BA216" s="169">
        <f>SUM(BA210:BA215)</f>
        <v>0</v>
      </c>
      <c r="BB216" s="169">
        <f>SUM(BB210:BB215)</f>
        <v>0</v>
      </c>
      <c r="BC216" s="169">
        <f>SUM(BC210:BC215)</f>
        <v>0</v>
      </c>
      <c r="BD216" s="169">
        <f>SUM(BD210:BD215)</f>
        <v>0</v>
      </c>
      <c r="BE216" s="169">
        <f>SUM(BE210:BE215)</f>
        <v>0</v>
      </c>
    </row>
    <row r="217" spans="1:104">
      <c r="A217" s="144" t="s">
        <v>66</v>
      </c>
      <c r="B217" s="145" t="s">
        <v>389</v>
      </c>
      <c r="C217" s="146" t="s">
        <v>390</v>
      </c>
      <c r="D217" s="147"/>
      <c r="E217" s="148"/>
      <c r="F217" s="148"/>
      <c r="G217" s="149"/>
      <c r="H217" s="150"/>
      <c r="I217" s="150"/>
      <c r="O217" s="151">
        <v>1</v>
      </c>
    </row>
    <row r="218" spans="1:104" ht="22.5">
      <c r="A218" s="152">
        <v>103</v>
      </c>
      <c r="B218" s="153" t="s">
        <v>391</v>
      </c>
      <c r="C218" s="154" t="s">
        <v>392</v>
      </c>
      <c r="D218" s="155" t="s">
        <v>79</v>
      </c>
      <c r="E218" s="156">
        <v>25.3</v>
      </c>
      <c r="F218" s="156"/>
      <c r="G218" s="157">
        <f>E218*F218</f>
        <v>0</v>
      </c>
      <c r="O218" s="151">
        <v>2</v>
      </c>
      <c r="AA218" s="129">
        <v>1</v>
      </c>
      <c r="AB218" s="129">
        <v>7</v>
      </c>
      <c r="AC218" s="129">
        <v>7</v>
      </c>
      <c r="AZ218" s="129">
        <v>2</v>
      </c>
      <c r="BA218" s="129">
        <f>IF(AZ218=1,G218,0)</f>
        <v>0</v>
      </c>
      <c r="BB218" s="129">
        <f>IF(AZ218=2,G218,0)</f>
        <v>0</v>
      </c>
      <c r="BC218" s="129">
        <f>IF(AZ218=3,G218,0)</f>
        <v>0</v>
      </c>
      <c r="BD218" s="129">
        <f>IF(AZ218=4,G218,0)</f>
        <v>0</v>
      </c>
      <c r="BE218" s="129">
        <f>IF(AZ218=5,G218,0)</f>
        <v>0</v>
      </c>
      <c r="CZ218" s="129">
        <v>2.8999999999999998E-3</v>
      </c>
    </row>
    <row r="219" spans="1:104">
      <c r="A219" s="158"/>
      <c r="B219" s="159"/>
      <c r="C219" s="197" t="s">
        <v>393</v>
      </c>
      <c r="D219" s="198"/>
      <c r="E219" s="161">
        <v>25.3</v>
      </c>
      <c r="F219" s="162"/>
      <c r="G219" s="163"/>
      <c r="M219" s="160" t="s">
        <v>393</v>
      </c>
      <c r="O219" s="151"/>
    </row>
    <row r="220" spans="1:104">
      <c r="A220" s="152">
        <v>104</v>
      </c>
      <c r="B220" s="153" t="s">
        <v>394</v>
      </c>
      <c r="C220" s="154" t="s">
        <v>395</v>
      </c>
      <c r="D220" s="155" t="s">
        <v>260</v>
      </c>
      <c r="E220" s="156">
        <v>25.3</v>
      </c>
      <c r="F220" s="156"/>
      <c r="G220" s="157">
        <f>E220*F220</f>
        <v>0</v>
      </c>
      <c r="O220" s="151">
        <v>2</v>
      </c>
      <c r="AA220" s="129">
        <v>3</v>
      </c>
      <c r="AB220" s="129">
        <v>1</v>
      </c>
      <c r="AC220" s="129" t="s">
        <v>394</v>
      </c>
      <c r="AZ220" s="129">
        <v>2</v>
      </c>
      <c r="BA220" s="129">
        <f>IF(AZ220=1,G220,0)</f>
        <v>0</v>
      </c>
      <c r="BB220" s="129">
        <f>IF(AZ220=2,G220,0)</f>
        <v>0</v>
      </c>
      <c r="BC220" s="129">
        <f>IF(AZ220=3,G220,0)</f>
        <v>0</v>
      </c>
      <c r="BD220" s="129">
        <f>IF(AZ220=4,G220,0)</f>
        <v>0</v>
      </c>
      <c r="BE220" s="129">
        <f>IF(AZ220=5,G220,0)</f>
        <v>0</v>
      </c>
      <c r="CZ220" s="129">
        <v>6.9999999999999994E-5</v>
      </c>
    </row>
    <row r="221" spans="1:104">
      <c r="A221" s="158"/>
      <c r="B221" s="159"/>
      <c r="C221" s="197" t="s">
        <v>396</v>
      </c>
      <c r="D221" s="198"/>
      <c r="E221" s="161">
        <v>25.3</v>
      </c>
      <c r="F221" s="162"/>
      <c r="G221" s="163"/>
      <c r="M221" s="160" t="s">
        <v>396</v>
      </c>
      <c r="O221" s="151"/>
    </row>
    <row r="222" spans="1:104">
      <c r="A222" s="152">
        <v>105</v>
      </c>
      <c r="B222" s="153" t="s">
        <v>397</v>
      </c>
      <c r="C222" s="154" t="s">
        <v>398</v>
      </c>
      <c r="D222" s="155" t="s">
        <v>55</v>
      </c>
      <c r="E222" s="156">
        <v>917.88400000000001</v>
      </c>
      <c r="F222" s="156"/>
      <c r="G222" s="157">
        <f>E222*F222</f>
        <v>0</v>
      </c>
      <c r="O222" s="151">
        <v>2</v>
      </c>
      <c r="AA222" s="129">
        <v>7</v>
      </c>
      <c r="AB222" s="129">
        <v>1002</v>
      </c>
      <c r="AC222" s="129">
        <v>5</v>
      </c>
      <c r="AZ222" s="129">
        <v>2</v>
      </c>
      <c r="BA222" s="129">
        <f>IF(AZ222=1,G222,0)</f>
        <v>0</v>
      </c>
      <c r="BB222" s="129">
        <f>IF(AZ222=2,G222,0)</f>
        <v>0</v>
      </c>
      <c r="BC222" s="129">
        <f>IF(AZ222=3,G222,0)</f>
        <v>0</v>
      </c>
      <c r="BD222" s="129">
        <f>IF(AZ222=4,G222,0)</f>
        <v>0</v>
      </c>
      <c r="BE222" s="129">
        <f>IF(AZ222=5,G222,0)</f>
        <v>0</v>
      </c>
      <c r="CZ222" s="129">
        <v>0</v>
      </c>
    </row>
    <row r="223" spans="1:104">
      <c r="A223" s="164"/>
      <c r="B223" s="165" t="s">
        <v>70</v>
      </c>
      <c r="C223" s="166" t="str">
        <f>CONCATENATE(B217," ",C217)</f>
        <v>781 Obklady keramické</v>
      </c>
      <c r="D223" s="164"/>
      <c r="E223" s="167"/>
      <c r="F223" s="167"/>
      <c r="G223" s="168">
        <f>SUM(G217:G222)</f>
        <v>0</v>
      </c>
      <c r="O223" s="151">
        <v>4</v>
      </c>
      <c r="BA223" s="169">
        <f>SUM(BA217:BA222)</f>
        <v>0</v>
      </c>
      <c r="BB223" s="169">
        <f>SUM(BB217:BB222)</f>
        <v>0</v>
      </c>
      <c r="BC223" s="169">
        <f>SUM(BC217:BC222)</f>
        <v>0</v>
      </c>
      <c r="BD223" s="169">
        <f>SUM(BD217:BD222)</f>
        <v>0</v>
      </c>
      <c r="BE223" s="169">
        <f>SUM(BE217:BE222)</f>
        <v>0</v>
      </c>
    </row>
    <row r="224" spans="1:104">
      <c r="E224" s="129"/>
    </row>
    <row r="225" spans="5:5">
      <c r="E225" s="129"/>
    </row>
    <row r="226" spans="5:5">
      <c r="E226" s="129"/>
    </row>
    <row r="227" spans="5:5">
      <c r="E227" s="129"/>
    </row>
    <row r="228" spans="5:5">
      <c r="E228" s="129"/>
    </row>
    <row r="229" spans="5:5">
      <c r="E229" s="129"/>
    </row>
    <row r="230" spans="5:5">
      <c r="E230" s="129"/>
    </row>
    <row r="231" spans="5:5">
      <c r="E231" s="129"/>
    </row>
    <row r="232" spans="5:5">
      <c r="E232" s="129"/>
    </row>
    <row r="233" spans="5:5">
      <c r="E233" s="129"/>
    </row>
    <row r="234" spans="5:5">
      <c r="E234" s="129"/>
    </row>
    <row r="235" spans="5:5">
      <c r="E235" s="129"/>
    </row>
    <row r="236" spans="5:5">
      <c r="E236" s="129"/>
    </row>
    <row r="237" spans="5:5">
      <c r="E237" s="129"/>
    </row>
    <row r="238" spans="5:5">
      <c r="E238" s="129"/>
    </row>
    <row r="239" spans="5:5">
      <c r="E239" s="129"/>
    </row>
    <row r="240" spans="5:5">
      <c r="E240" s="129"/>
    </row>
    <row r="241" spans="1:7">
      <c r="E241" s="129"/>
    </row>
    <row r="242" spans="1:7">
      <c r="E242" s="129"/>
    </row>
    <row r="243" spans="1:7">
      <c r="E243" s="129"/>
    </row>
    <row r="244" spans="1:7">
      <c r="E244" s="129"/>
    </row>
    <row r="245" spans="1:7">
      <c r="E245" s="129"/>
    </row>
    <row r="246" spans="1:7">
      <c r="E246" s="129"/>
    </row>
    <row r="247" spans="1:7">
      <c r="A247" s="170"/>
      <c r="B247" s="170"/>
      <c r="C247" s="170"/>
      <c r="D247" s="170"/>
      <c r="E247" s="170"/>
      <c r="F247" s="170"/>
      <c r="G247" s="170"/>
    </row>
    <row r="248" spans="1:7">
      <c r="A248" s="170"/>
      <c r="B248" s="170"/>
      <c r="C248" s="170"/>
      <c r="D248" s="170"/>
      <c r="E248" s="170"/>
      <c r="F248" s="170"/>
      <c r="G248" s="170"/>
    </row>
    <row r="249" spans="1:7">
      <c r="A249" s="170"/>
      <c r="B249" s="170"/>
      <c r="C249" s="170"/>
      <c r="D249" s="170"/>
      <c r="E249" s="170"/>
      <c r="F249" s="170"/>
      <c r="G249" s="170"/>
    </row>
    <row r="250" spans="1:7">
      <c r="A250" s="170"/>
      <c r="B250" s="170"/>
      <c r="C250" s="170"/>
      <c r="D250" s="170"/>
      <c r="E250" s="170"/>
      <c r="F250" s="170"/>
      <c r="G250" s="170"/>
    </row>
    <row r="251" spans="1:7">
      <c r="E251" s="129"/>
    </row>
    <row r="252" spans="1:7">
      <c r="E252" s="129"/>
    </row>
    <row r="253" spans="1:7">
      <c r="E253" s="129"/>
    </row>
    <row r="254" spans="1:7">
      <c r="E254" s="129"/>
    </row>
    <row r="255" spans="1:7">
      <c r="E255" s="129"/>
    </row>
    <row r="256" spans="1:7">
      <c r="E256" s="129"/>
    </row>
    <row r="257" spans="5:5">
      <c r="E257" s="129"/>
    </row>
    <row r="258" spans="5:5">
      <c r="E258" s="129"/>
    </row>
    <row r="259" spans="5:5">
      <c r="E259" s="129"/>
    </row>
    <row r="260" spans="5:5">
      <c r="E260" s="129"/>
    </row>
    <row r="261" spans="5:5">
      <c r="E261" s="129"/>
    </row>
    <row r="262" spans="5:5">
      <c r="E262" s="129"/>
    </row>
    <row r="263" spans="5:5">
      <c r="E263" s="129"/>
    </row>
    <row r="264" spans="5:5">
      <c r="E264" s="129"/>
    </row>
    <row r="265" spans="5:5">
      <c r="E265" s="129"/>
    </row>
    <row r="266" spans="5:5">
      <c r="E266" s="129"/>
    </row>
    <row r="267" spans="5:5">
      <c r="E267" s="129"/>
    </row>
    <row r="268" spans="5:5">
      <c r="E268" s="129"/>
    </row>
    <row r="269" spans="5:5">
      <c r="E269" s="129"/>
    </row>
    <row r="270" spans="5:5">
      <c r="E270" s="129"/>
    </row>
    <row r="271" spans="5:5">
      <c r="E271" s="129"/>
    </row>
    <row r="272" spans="5:5">
      <c r="E272" s="129"/>
    </row>
    <row r="273" spans="1:7">
      <c r="E273" s="129"/>
    </row>
    <row r="274" spans="1:7">
      <c r="E274" s="129"/>
    </row>
    <row r="275" spans="1:7">
      <c r="E275" s="129"/>
    </row>
    <row r="276" spans="1:7">
      <c r="E276" s="129"/>
    </row>
    <row r="277" spans="1:7">
      <c r="E277" s="129"/>
    </row>
    <row r="278" spans="1:7">
      <c r="E278" s="129"/>
    </row>
    <row r="279" spans="1:7">
      <c r="E279" s="129"/>
    </row>
    <row r="280" spans="1:7">
      <c r="E280" s="129"/>
    </row>
    <row r="281" spans="1:7">
      <c r="E281" s="129"/>
    </row>
    <row r="282" spans="1:7">
      <c r="A282" s="171"/>
      <c r="B282" s="171"/>
    </row>
    <row r="283" spans="1:7">
      <c r="A283" s="170"/>
      <c r="B283" s="170"/>
      <c r="C283" s="172"/>
      <c r="D283" s="172"/>
      <c r="E283" s="173"/>
      <c r="F283" s="172"/>
      <c r="G283" s="174"/>
    </row>
    <row r="284" spans="1:7">
      <c r="A284" s="175"/>
      <c r="B284" s="175"/>
      <c r="C284" s="170"/>
      <c r="D284" s="170"/>
      <c r="E284" s="176"/>
      <c r="F284" s="170"/>
      <c r="G284" s="170"/>
    </row>
    <row r="285" spans="1:7">
      <c r="A285" s="170"/>
      <c r="B285" s="170"/>
      <c r="C285" s="170"/>
      <c r="D285" s="170"/>
      <c r="E285" s="176"/>
      <c r="F285" s="170"/>
      <c r="G285" s="170"/>
    </row>
    <row r="286" spans="1:7">
      <c r="A286" s="170"/>
      <c r="B286" s="170"/>
      <c r="C286" s="170"/>
      <c r="D286" s="170"/>
      <c r="E286" s="176"/>
      <c r="F286" s="170"/>
      <c r="G286" s="170"/>
    </row>
    <row r="287" spans="1:7">
      <c r="A287" s="170"/>
      <c r="B287" s="170"/>
      <c r="C287" s="170"/>
      <c r="D287" s="170"/>
      <c r="E287" s="176"/>
      <c r="F287" s="170"/>
      <c r="G287" s="170"/>
    </row>
    <row r="288" spans="1:7">
      <c r="A288" s="170"/>
      <c r="B288" s="170"/>
      <c r="C288" s="170"/>
      <c r="D288" s="170"/>
      <c r="E288" s="176"/>
      <c r="F288" s="170"/>
      <c r="G288" s="170"/>
    </row>
    <row r="289" spans="1:7">
      <c r="A289" s="170"/>
      <c r="B289" s="170"/>
      <c r="C289" s="170"/>
      <c r="D289" s="170"/>
      <c r="E289" s="176"/>
      <c r="F289" s="170"/>
      <c r="G289" s="170"/>
    </row>
    <row r="290" spans="1:7">
      <c r="A290" s="170"/>
      <c r="B290" s="170"/>
      <c r="C290" s="170"/>
      <c r="D290" s="170"/>
      <c r="E290" s="176"/>
      <c r="F290" s="170"/>
      <c r="G290" s="170"/>
    </row>
    <row r="291" spans="1:7">
      <c r="A291" s="170"/>
      <c r="B291" s="170"/>
      <c r="C291" s="170"/>
      <c r="D291" s="170"/>
      <c r="E291" s="176"/>
      <c r="F291" s="170"/>
      <c r="G291" s="170"/>
    </row>
    <row r="292" spans="1:7">
      <c r="A292" s="170"/>
      <c r="B292" s="170"/>
      <c r="C292" s="170"/>
      <c r="D292" s="170"/>
      <c r="E292" s="176"/>
      <c r="F292" s="170"/>
      <c r="G292" s="170"/>
    </row>
    <row r="293" spans="1:7">
      <c r="A293" s="170"/>
      <c r="B293" s="170"/>
      <c r="C293" s="170"/>
      <c r="D293" s="170"/>
      <c r="E293" s="176"/>
      <c r="F293" s="170"/>
      <c r="G293" s="170"/>
    </row>
    <row r="294" spans="1:7">
      <c r="A294" s="170"/>
      <c r="B294" s="170"/>
      <c r="C294" s="170"/>
      <c r="D294" s="170"/>
      <c r="E294" s="176"/>
      <c r="F294" s="170"/>
      <c r="G294" s="170"/>
    </row>
    <row r="295" spans="1:7">
      <c r="A295" s="170"/>
      <c r="B295" s="170"/>
      <c r="C295" s="170"/>
      <c r="D295" s="170"/>
      <c r="E295" s="176"/>
      <c r="F295" s="170"/>
      <c r="G295" s="170"/>
    </row>
    <row r="296" spans="1:7">
      <c r="A296" s="170"/>
      <c r="B296" s="170"/>
      <c r="C296" s="170"/>
      <c r="D296" s="170"/>
      <c r="E296" s="176"/>
      <c r="F296" s="170"/>
      <c r="G296" s="170"/>
    </row>
  </sheetData>
  <mergeCells count="84">
    <mergeCell ref="C212:D212"/>
    <mergeCell ref="C219:D219"/>
    <mergeCell ref="C221:D221"/>
    <mergeCell ref="C205:D205"/>
    <mergeCell ref="C207:D207"/>
    <mergeCell ref="C188:D188"/>
    <mergeCell ref="C175:D175"/>
    <mergeCell ref="C178:D178"/>
    <mergeCell ref="C180:D180"/>
    <mergeCell ref="C184:D184"/>
    <mergeCell ref="C170:D170"/>
    <mergeCell ref="C172:D172"/>
    <mergeCell ref="C174:D174"/>
    <mergeCell ref="C144:D144"/>
    <mergeCell ref="C146:D146"/>
    <mergeCell ref="C148:D148"/>
    <mergeCell ref="C149:D149"/>
    <mergeCell ref="C151:D151"/>
    <mergeCell ref="C153:D153"/>
    <mergeCell ref="C155:D155"/>
    <mergeCell ref="C157:D157"/>
    <mergeCell ref="C159:D159"/>
    <mergeCell ref="C163:D163"/>
    <mergeCell ref="C164:D164"/>
    <mergeCell ref="C166:D166"/>
    <mergeCell ref="C168:D168"/>
    <mergeCell ref="C124:D124"/>
    <mergeCell ref="C128:D128"/>
    <mergeCell ref="C113:D113"/>
    <mergeCell ref="C114:D114"/>
    <mergeCell ref="C116:D116"/>
    <mergeCell ref="C118:D118"/>
    <mergeCell ref="C120:D120"/>
    <mergeCell ref="C122:D122"/>
    <mergeCell ref="C108:D108"/>
    <mergeCell ref="C109:D109"/>
    <mergeCell ref="C111:D111"/>
    <mergeCell ref="C85:D85"/>
    <mergeCell ref="C87:D87"/>
    <mergeCell ref="C91:D91"/>
    <mergeCell ref="C93:D93"/>
    <mergeCell ref="C98:D98"/>
    <mergeCell ref="C100:D100"/>
    <mergeCell ref="C102:D102"/>
    <mergeCell ref="C104:D104"/>
    <mergeCell ref="C106:D106"/>
    <mergeCell ref="C83:D83"/>
    <mergeCell ref="C60:D60"/>
    <mergeCell ref="C61:D61"/>
    <mergeCell ref="C64:D64"/>
    <mergeCell ref="C66:D66"/>
    <mergeCell ref="C67:D67"/>
    <mergeCell ref="C69:D69"/>
    <mergeCell ref="C71:D71"/>
    <mergeCell ref="C74:D74"/>
    <mergeCell ref="C76:D76"/>
    <mergeCell ref="C79:D79"/>
    <mergeCell ref="C81:D81"/>
    <mergeCell ref="C56:D56"/>
    <mergeCell ref="C58:D58"/>
    <mergeCell ref="C30:D30"/>
    <mergeCell ref="C33:D33"/>
    <mergeCell ref="C34:D34"/>
    <mergeCell ref="C35:D35"/>
    <mergeCell ref="C39:D39"/>
    <mergeCell ref="C45:D45"/>
    <mergeCell ref="C49:D49"/>
    <mergeCell ref="C51:D51"/>
    <mergeCell ref="C53:D53"/>
    <mergeCell ref="C54:D54"/>
    <mergeCell ref="C28:D28"/>
    <mergeCell ref="A1:G1"/>
    <mergeCell ref="A3:B3"/>
    <mergeCell ref="A4:B4"/>
    <mergeCell ref="E4:G4"/>
    <mergeCell ref="C9:D9"/>
    <mergeCell ref="C10:D10"/>
    <mergeCell ref="C13:D13"/>
    <mergeCell ref="C14:D14"/>
    <mergeCell ref="C16:D16"/>
    <mergeCell ref="C17:D17"/>
    <mergeCell ref="C20:D20"/>
    <mergeCell ref="C23:D23"/>
    <mergeCell ref="C25:D2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Ing. Bohumil Beroun</cp:lastModifiedBy>
  <cp:lastPrinted>2019-07-20T14:28:37Z</cp:lastPrinted>
  <dcterms:created xsi:type="dcterms:W3CDTF">2019-07-19T04:47:26Z</dcterms:created>
  <dcterms:modified xsi:type="dcterms:W3CDTF">2019-07-20T14:29:26Z</dcterms:modified>
</cp:coreProperties>
</file>